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tmp" ContentType="image/png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3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theme/themeOverride1.xml" ContentType="application/vnd.openxmlformats-officedocument.themeOverrid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theme/themeOverride2.xml" ContentType="application/vnd.openxmlformats-officedocument.themeOverride+xml"/>
  <Override PartName="/xl/drawings/drawing4.xml" ContentType="application/vnd.openxmlformats-officedocument.drawing+xml"/>
  <Override PartName="/xl/comments2.xml" ContentType="application/vnd.openxmlformats-officedocument.spreadsheetml.comments+xml"/>
  <Override PartName="/xl/drawings/drawing5.xml" ContentType="application/vnd.openxmlformats-officedocument.drawing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Murilo\sw_sc\doc\excel\"/>
    </mc:Choice>
  </mc:AlternateContent>
  <xr:revisionPtr revIDLastSave="0" documentId="13_ncr:40009_{D2BCE30E-AFC0-464E-A5CE-FF532773CCC3}" xr6:coauthVersionLast="45" xr6:coauthVersionMax="45" xr10:uidLastSave="{00000000-0000-0000-0000-000000000000}"/>
  <bookViews>
    <workbookView xWindow="-120" yWindow="-120" windowWidth="20730" windowHeight="11160" tabRatio="656" firstSheet="1" activeTab="6"/>
  </bookViews>
  <sheets>
    <sheet name="gravimetricos" sheetId="6" r:id="rId1"/>
    <sheet name="grav_fdr" sheetId="1" r:id="rId2"/>
    <sheet name="min_max" sheetId="4" r:id="rId3"/>
    <sheet name="map" sheetId="2" r:id="rId4"/>
    <sheet name="ret_curv" sheetId="5" r:id="rId5"/>
    <sheet name="ref_depth" sheetId="3" r:id="rId6"/>
    <sheet name="fdr_calib" sheetId="7" r:id="rId7"/>
  </sheets>
  <externalReferences>
    <externalReference r:id="rId8"/>
    <externalReference r:id="rId9"/>
  </externalReferences>
  <definedNames>
    <definedName name="_xlnm._FilterDatabase" localSheetId="0" hidden="1">gravimetricos!#REF!</definedName>
    <definedName name="_xlnm._FilterDatabase" localSheetId="4" hidden="1">ret_curv!$N$34:$N$91</definedName>
    <definedName name="A_OPT">[2]Plan1!$T$1</definedName>
    <definedName name="A_ORIG">[2]Plan1!$S$1</definedName>
    <definedName name="B_OPT">[2]Plan1!$T$2</definedName>
    <definedName name="B_ORIG">[2]Plan1!$S$2</definedName>
    <definedName name="C_OPT">[2]Plan1!$T$3</definedName>
    <definedName name="C_ORIG">[2]Plan1!$S$3</definedName>
    <definedName name="solver_adj" localSheetId="4" hidden="1">ret_curv!$AN$120:$AN$121</definedName>
    <definedName name="solver_cvg" localSheetId="4" hidden="1">0.0001</definedName>
    <definedName name="solver_drv" localSheetId="4" hidden="1">2</definedName>
    <definedName name="solver_eng" localSheetId="4" hidden="1">1</definedName>
    <definedName name="solver_est" localSheetId="4" hidden="1">1</definedName>
    <definedName name="solver_itr" localSheetId="4" hidden="1">2147483647</definedName>
    <definedName name="solver_mip" localSheetId="4" hidden="1">2147483647</definedName>
    <definedName name="solver_mni" localSheetId="4" hidden="1">30</definedName>
    <definedName name="solver_mrt" localSheetId="4" hidden="1">0.075</definedName>
    <definedName name="solver_msl" localSheetId="4" hidden="1">2</definedName>
    <definedName name="solver_neg" localSheetId="4" hidden="1">1</definedName>
    <definedName name="solver_nod" localSheetId="4" hidden="1">2147483647</definedName>
    <definedName name="solver_num" localSheetId="4" hidden="1">1</definedName>
    <definedName name="solver_nwt" localSheetId="4" hidden="1">1</definedName>
    <definedName name="solver_opt" localSheetId="4" hidden="1">ret_curv!$AP$122</definedName>
    <definedName name="solver_pre" localSheetId="4" hidden="1">0.000001</definedName>
    <definedName name="solver_rbv" localSheetId="4" hidden="1">2</definedName>
    <definedName name="solver_rlx" localSheetId="4" hidden="1">2</definedName>
    <definedName name="solver_rsd" localSheetId="4" hidden="1">0</definedName>
    <definedName name="solver_scl" localSheetId="4" hidden="1">2</definedName>
    <definedName name="solver_sho" localSheetId="4" hidden="1">2</definedName>
    <definedName name="solver_ssz" localSheetId="4" hidden="1">100</definedName>
    <definedName name="solver_tim" localSheetId="4" hidden="1">2147483647</definedName>
    <definedName name="solver_tol" localSheetId="4" hidden="1">0.01</definedName>
    <definedName name="solver_typ" localSheetId="4" hidden="1">3</definedName>
    <definedName name="solver_val" localSheetId="4" hidden="1">0</definedName>
    <definedName name="solver_ver" localSheetId="4" hidden="1">3</definedName>
  </definedNames>
  <calcPr calcId="0"/>
</workbook>
</file>

<file path=xl/calcChain.xml><?xml version="1.0" encoding="utf-8"?>
<calcChain xmlns="http://schemas.openxmlformats.org/spreadsheetml/2006/main">
  <c r="E7" i="7" l="1"/>
  <c r="E8" i="7"/>
  <c r="E9" i="7"/>
  <c r="E10" i="7"/>
  <c r="E11" i="7"/>
  <c r="E12" i="7"/>
  <c r="E13" i="7"/>
  <c r="E14" i="7"/>
  <c r="E15" i="7"/>
  <c r="E16" i="7"/>
  <c r="E17" i="7"/>
  <c r="E18" i="7"/>
  <c r="E19" i="7"/>
  <c r="E20" i="7"/>
  <c r="E21" i="7"/>
  <c r="E22" i="7"/>
  <c r="E23" i="7"/>
  <c r="E24" i="7"/>
  <c r="E25" i="7"/>
  <c r="E26" i="7"/>
  <c r="E27" i="7"/>
  <c r="E28" i="7"/>
  <c r="E29" i="7"/>
  <c r="E30" i="7"/>
  <c r="E31" i="7"/>
  <c r="E32" i="7"/>
  <c r="E33" i="7"/>
  <c r="E34" i="7"/>
  <c r="E35" i="7"/>
  <c r="E36" i="7"/>
  <c r="E37" i="7"/>
  <c r="E38" i="7"/>
  <c r="E39" i="7"/>
  <c r="E40" i="7"/>
  <c r="E41" i="7"/>
  <c r="E42" i="7"/>
  <c r="E43" i="7"/>
  <c r="E44" i="7"/>
  <c r="E45" i="7"/>
  <c r="E46" i="7"/>
  <c r="E47" i="7"/>
  <c r="E48" i="7"/>
  <c r="E49" i="7"/>
  <c r="E50" i="7"/>
  <c r="E51" i="7"/>
  <c r="E52" i="7"/>
  <c r="E53" i="7"/>
  <c r="E54" i="7"/>
  <c r="E55" i="7"/>
  <c r="E56" i="7"/>
  <c r="E57" i="7"/>
  <c r="E58" i="7"/>
  <c r="E59" i="7"/>
  <c r="E60" i="7"/>
  <c r="E61" i="7"/>
  <c r="E62" i="7"/>
  <c r="E63" i="7"/>
  <c r="E64" i="7"/>
  <c r="E65" i="7"/>
  <c r="E6" i="7"/>
  <c r="A60" i="7"/>
  <c r="B60" i="7"/>
  <c r="A61" i="7"/>
  <c r="B61" i="7"/>
  <c r="A62" i="7"/>
  <c r="B62" i="7"/>
  <c r="A63" i="7"/>
  <c r="B63" i="7"/>
  <c r="A64" i="7"/>
  <c r="B64" i="7"/>
  <c r="A65" i="7"/>
  <c r="B65" i="7"/>
  <c r="A66" i="7"/>
  <c r="B66" i="7"/>
  <c r="A67" i="7"/>
  <c r="B67" i="7"/>
  <c r="A68" i="7"/>
  <c r="B68" i="7"/>
  <c r="A69" i="7"/>
  <c r="B69" i="7"/>
  <c r="A70" i="7"/>
  <c r="B70" i="7"/>
  <c r="A71" i="7"/>
  <c r="B71" i="7"/>
  <c r="A72" i="7"/>
  <c r="B72" i="7"/>
  <c r="A73" i="7"/>
  <c r="B73" i="7"/>
  <c r="A74" i="7"/>
  <c r="B74" i="7"/>
  <c r="A75" i="7"/>
  <c r="B75" i="7"/>
  <c r="A76" i="7"/>
  <c r="B76" i="7"/>
  <c r="A77" i="7"/>
  <c r="B77" i="7"/>
  <c r="A78" i="7"/>
  <c r="B78" i="7"/>
  <c r="A79" i="7"/>
  <c r="B79" i="7"/>
  <c r="A80" i="7"/>
  <c r="B80" i="7"/>
  <c r="A81" i="7"/>
  <c r="B81" i="7"/>
  <c r="A82" i="7"/>
  <c r="B82" i="7"/>
  <c r="A83" i="7"/>
  <c r="B83" i="7"/>
  <c r="A84" i="7"/>
  <c r="B84" i="7"/>
  <c r="A85" i="7"/>
  <c r="B85" i="7"/>
  <c r="A86" i="7"/>
  <c r="B86" i="7"/>
  <c r="A87" i="7"/>
  <c r="B87" i="7"/>
  <c r="A88" i="7"/>
  <c r="B88" i="7"/>
  <c r="A89" i="7"/>
  <c r="B89" i="7"/>
  <c r="A90" i="7"/>
  <c r="B90" i="7"/>
  <c r="A91" i="7"/>
  <c r="B91" i="7"/>
  <c r="A92" i="7"/>
  <c r="B92" i="7"/>
  <c r="A93" i="7"/>
  <c r="B93" i="7"/>
  <c r="A94" i="7"/>
  <c r="B94" i="7"/>
  <c r="A95" i="7"/>
  <c r="B95" i="7"/>
  <c r="A96" i="7"/>
  <c r="B96" i="7"/>
  <c r="A97" i="7"/>
  <c r="B97" i="7"/>
  <c r="A98" i="7"/>
  <c r="B98" i="7"/>
  <c r="A99" i="7"/>
  <c r="B99" i="7"/>
  <c r="A100" i="7"/>
  <c r="B100" i="7"/>
  <c r="A101" i="7"/>
  <c r="B101" i="7"/>
  <c r="A102" i="7"/>
  <c r="B102" i="7"/>
  <c r="A103" i="7"/>
  <c r="B103" i="7"/>
  <c r="A104" i="7"/>
  <c r="B104" i="7"/>
  <c r="A105" i="7"/>
  <c r="B105" i="7"/>
  <c r="A106" i="7"/>
  <c r="B106" i="7"/>
  <c r="A107" i="7"/>
  <c r="B107" i="7"/>
  <c r="A108" i="7"/>
  <c r="B108" i="7"/>
  <c r="A109" i="7"/>
  <c r="B109" i="7"/>
  <c r="A110" i="7"/>
  <c r="B110" i="7"/>
  <c r="A111" i="7"/>
  <c r="B111" i="7"/>
  <c r="A112" i="7"/>
  <c r="B112" i="7"/>
  <c r="A113" i="7"/>
  <c r="B113" i="7"/>
  <c r="A114" i="7"/>
  <c r="B114" i="7"/>
  <c r="A115" i="7"/>
  <c r="B115" i="7"/>
  <c r="A116" i="7"/>
  <c r="B116" i="7"/>
  <c r="A117" i="7"/>
  <c r="B117" i="7"/>
  <c r="A118" i="7"/>
  <c r="B118" i="7"/>
  <c r="A119" i="7"/>
  <c r="B119" i="7"/>
  <c r="A120" i="7"/>
  <c r="B120" i="7"/>
  <c r="A121" i="7"/>
  <c r="B121" i="7"/>
  <c r="A122" i="7"/>
  <c r="B122" i="7"/>
  <c r="A123" i="7"/>
  <c r="B123" i="7"/>
  <c r="A124" i="7"/>
  <c r="B124" i="7"/>
  <c r="A125" i="7"/>
  <c r="B125" i="7"/>
  <c r="A126" i="7"/>
  <c r="B126" i="7"/>
  <c r="A127" i="7"/>
  <c r="B127" i="7"/>
  <c r="A128" i="7"/>
  <c r="B128" i="7"/>
  <c r="A129" i="7"/>
  <c r="B129" i="7"/>
  <c r="A130" i="7"/>
  <c r="B130" i="7"/>
  <c r="A131" i="7"/>
  <c r="B131" i="7"/>
  <c r="A132" i="7"/>
  <c r="B132" i="7"/>
  <c r="A133" i="7"/>
  <c r="B133" i="7"/>
  <c r="A134" i="7"/>
  <c r="B134" i="7"/>
  <c r="A135" i="7"/>
  <c r="B135" i="7"/>
  <c r="A136" i="7"/>
  <c r="B136" i="7"/>
  <c r="A137" i="7"/>
  <c r="B137" i="7"/>
  <c r="A138" i="7"/>
  <c r="B138" i="7"/>
  <c r="A139" i="7"/>
  <c r="B139" i="7"/>
  <c r="A140" i="7"/>
  <c r="B140" i="7"/>
  <c r="A141" i="7"/>
  <c r="B141" i="7"/>
  <c r="A142" i="7"/>
  <c r="B142" i="7"/>
  <c r="A143" i="7"/>
  <c r="B143" i="7"/>
  <c r="A144" i="7"/>
  <c r="B144" i="7"/>
  <c r="A145" i="7"/>
  <c r="B145" i="7"/>
  <c r="A146" i="7"/>
  <c r="B146" i="7"/>
  <c r="A147" i="7"/>
  <c r="B147" i="7"/>
  <c r="A148" i="7"/>
  <c r="B148" i="7"/>
  <c r="A149" i="7"/>
  <c r="B149" i="7"/>
  <c r="A150" i="7"/>
  <c r="B150" i="7"/>
  <c r="A151" i="7"/>
  <c r="B151" i="7"/>
  <c r="A152" i="7"/>
  <c r="B152" i="7"/>
  <c r="A153" i="7"/>
  <c r="B153" i="7"/>
  <c r="A154" i="7"/>
  <c r="B154" i="7"/>
  <c r="A155" i="7"/>
  <c r="B155" i="7"/>
  <c r="A156" i="7"/>
  <c r="B156" i="7"/>
  <c r="A157" i="7"/>
  <c r="B157" i="7"/>
  <c r="A158" i="7"/>
  <c r="B158" i="7"/>
  <c r="A159" i="7"/>
  <c r="B159" i="7"/>
  <c r="B59" i="7"/>
  <c r="A59" i="7"/>
  <c r="A3" i="7"/>
  <c r="B3" i="7"/>
  <c r="A4" i="7"/>
  <c r="B4" i="7"/>
  <c r="A5" i="7"/>
  <c r="B5" i="7"/>
  <c r="A6" i="7"/>
  <c r="B6" i="7"/>
  <c r="A7" i="7"/>
  <c r="B7" i="7"/>
  <c r="A8" i="7"/>
  <c r="B8" i="7"/>
  <c r="A9" i="7"/>
  <c r="B9" i="7"/>
  <c r="A10" i="7"/>
  <c r="B10" i="7"/>
  <c r="A11" i="7"/>
  <c r="B11" i="7"/>
  <c r="A12" i="7"/>
  <c r="B12" i="7"/>
  <c r="A13" i="7"/>
  <c r="B13" i="7"/>
  <c r="A14" i="7"/>
  <c r="B14" i="7"/>
  <c r="A15" i="7"/>
  <c r="B15" i="7"/>
  <c r="A16" i="7"/>
  <c r="B16" i="7"/>
  <c r="A17" i="7"/>
  <c r="B17" i="7"/>
  <c r="A18" i="7"/>
  <c r="B18" i="7"/>
  <c r="A19" i="7"/>
  <c r="B19" i="7"/>
  <c r="A20" i="7"/>
  <c r="B20" i="7"/>
  <c r="A21" i="7"/>
  <c r="B21" i="7"/>
  <c r="A22" i="7"/>
  <c r="B22" i="7"/>
  <c r="A23" i="7"/>
  <c r="B23" i="7"/>
  <c r="A24" i="7"/>
  <c r="B24" i="7"/>
  <c r="A25" i="7"/>
  <c r="B25" i="7"/>
  <c r="A26" i="7"/>
  <c r="B26" i="7"/>
  <c r="A27" i="7"/>
  <c r="B27" i="7"/>
  <c r="A28" i="7"/>
  <c r="B28" i="7"/>
  <c r="A29" i="7"/>
  <c r="B29" i="7"/>
  <c r="A30" i="7"/>
  <c r="B30" i="7"/>
  <c r="A31" i="7"/>
  <c r="B31" i="7"/>
  <c r="A32" i="7"/>
  <c r="B32" i="7"/>
  <c r="A33" i="7"/>
  <c r="B33" i="7"/>
  <c r="A34" i="7"/>
  <c r="B34" i="7"/>
  <c r="A35" i="7"/>
  <c r="B35" i="7"/>
  <c r="A36" i="7"/>
  <c r="B36" i="7"/>
  <c r="A37" i="7"/>
  <c r="B37" i="7"/>
  <c r="A38" i="7"/>
  <c r="B38" i="7"/>
  <c r="A39" i="7"/>
  <c r="B39" i="7"/>
  <c r="A40" i="7"/>
  <c r="B40" i="7"/>
  <c r="A41" i="7"/>
  <c r="B41" i="7"/>
  <c r="A42" i="7"/>
  <c r="B42" i="7"/>
  <c r="A43" i="7"/>
  <c r="B43" i="7"/>
  <c r="A44" i="7"/>
  <c r="B44" i="7"/>
  <c r="A45" i="7"/>
  <c r="B45" i="7"/>
  <c r="A46" i="7"/>
  <c r="B46" i="7"/>
  <c r="A47" i="7"/>
  <c r="B47" i="7"/>
  <c r="A48" i="7"/>
  <c r="B48" i="7"/>
  <c r="A49" i="7"/>
  <c r="B49" i="7"/>
  <c r="A50" i="7"/>
  <c r="B50" i="7"/>
  <c r="A51" i="7"/>
  <c r="B51" i="7"/>
  <c r="A52" i="7"/>
  <c r="B52" i="7"/>
  <c r="A53" i="7"/>
  <c r="B53" i="7"/>
  <c r="A54" i="7"/>
  <c r="B54" i="7"/>
  <c r="A55" i="7"/>
  <c r="B55" i="7"/>
  <c r="A56" i="7"/>
  <c r="B56" i="7"/>
  <c r="A57" i="7"/>
  <c r="B57" i="7"/>
  <c r="A58" i="7"/>
  <c r="B58" i="7"/>
  <c r="B2" i="7"/>
  <c r="A2" i="7"/>
  <c r="H4" i="6"/>
  <c r="H8" i="6"/>
  <c r="H7" i="6"/>
  <c r="H6" i="6"/>
  <c r="H5" i="6"/>
  <c r="AM106" i="5"/>
  <c r="AM114" i="5" s="1"/>
  <c r="H3" i="4"/>
  <c r="H4" i="4"/>
  <c r="H5" i="4"/>
  <c r="H6" i="4"/>
  <c r="H7" i="4"/>
  <c r="H8" i="4"/>
  <c r="H9" i="4"/>
  <c r="H10" i="4"/>
  <c r="H11" i="4"/>
  <c r="H12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9" i="4"/>
  <c r="H40" i="4"/>
  <c r="H41" i="4"/>
  <c r="H42" i="4"/>
  <c r="H43" i="4"/>
  <c r="H44" i="4"/>
  <c r="H45" i="4"/>
  <c r="H46" i="4"/>
  <c r="H47" i="4"/>
  <c r="H48" i="4"/>
  <c r="H49" i="4"/>
  <c r="H50" i="4"/>
  <c r="H51" i="4"/>
  <c r="H52" i="4"/>
  <c r="H53" i="4"/>
  <c r="H54" i="4"/>
  <c r="H55" i="4"/>
  <c r="H56" i="4"/>
  <c r="H57" i="4"/>
  <c r="H58" i="4"/>
  <c r="H59" i="4"/>
  <c r="H60" i="4"/>
  <c r="H61" i="4"/>
  <c r="H62" i="4"/>
  <c r="H63" i="4"/>
  <c r="H64" i="4"/>
  <c r="H65" i="4"/>
  <c r="H66" i="4"/>
  <c r="H67" i="4"/>
  <c r="H68" i="4"/>
  <c r="H69" i="4"/>
  <c r="H70" i="4"/>
  <c r="H71" i="4"/>
  <c r="H72" i="4"/>
  <c r="H73" i="4"/>
  <c r="H74" i="4"/>
  <c r="H75" i="4"/>
  <c r="H76" i="4"/>
  <c r="H77" i="4"/>
  <c r="H78" i="4"/>
  <c r="H79" i="4"/>
  <c r="H80" i="4"/>
  <c r="H81" i="4"/>
  <c r="H82" i="4"/>
  <c r="H83" i="4"/>
  <c r="H84" i="4"/>
  <c r="H85" i="4"/>
  <c r="H86" i="4"/>
  <c r="H87" i="4"/>
  <c r="H88" i="4"/>
  <c r="H89" i="4"/>
  <c r="H90" i="4"/>
  <c r="H91" i="4"/>
  <c r="H92" i="4"/>
  <c r="H93" i="4"/>
  <c r="H94" i="4"/>
  <c r="H95" i="4"/>
  <c r="H96" i="4"/>
  <c r="H97" i="4"/>
  <c r="H98" i="4"/>
  <c r="H99" i="4"/>
  <c r="H100" i="4"/>
  <c r="H101" i="4"/>
  <c r="H102" i="4"/>
  <c r="H2" i="4"/>
  <c r="AO270" i="5"/>
  <c r="AO269" i="5"/>
  <c r="AO268" i="5"/>
  <c r="AO267" i="5"/>
  <c r="AO266" i="5"/>
  <c r="AO265" i="5"/>
  <c r="AO264" i="5"/>
  <c r="AO263" i="5"/>
  <c r="AO262" i="5"/>
  <c r="AO261" i="5"/>
  <c r="AO260" i="5"/>
  <c r="AO259" i="5"/>
  <c r="AO258" i="5"/>
  <c r="AO257" i="5"/>
  <c r="AO256" i="5"/>
  <c r="AO255" i="5"/>
  <c r="AO254" i="5"/>
  <c r="AO253" i="5"/>
  <c r="AO252" i="5"/>
  <c r="AO251" i="5"/>
  <c r="AO250" i="5"/>
  <c r="AO249" i="5"/>
  <c r="AO248" i="5"/>
  <c r="AO247" i="5"/>
  <c r="AO246" i="5"/>
  <c r="AO245" i="5"/>
  <c r="AO244" i="5"/>
  <c r="AO243" i="5"/>
  <c r="AO242" i="5"/>
  <c r="AO241" i="5"/>
  <c r="AO240" i="5"/>
  <c r="AO239" i="5"/>
  <c r="AO238" i="5"/>
  <c r="AO237" i="5"/>
  <c r="AO236" i="5"/>
  <c r="AO235" i="5"/>
  <c r="AO234" i="5"/>
  <c r="AO233" i="5"/>
  <c r="AO232" i="5"/>
  <c r="AO231" i="5"/>
  <c r="AO230" i="5"/>
  <c r="AO229" i="5"/>
  <c r="AO228" i="5"/>
  <c r="AO227" i="5"/>
  <c r="AO226" i="5"/>
  <c r="AO225" i="5"/>
  <c r="AO224" i="5"/>
  <c r="AO223" i="5"/>
  <c r="AO222" i="5"/>
  <c r="AO221" i="5"/>
  <c r="AO220" i="5"/>
  <c r="AO219" i="5"/>
  <c r="AO218" i="5"/>
  <c r="AO217" i="5"/>
  <c r="AO216" i="5"/>
  <c r="AO215" i="5"/>
  <c r="AO214" i="5"/>
  <c r="AO213" i="5"/>
  <c r="AO212" i="5"/>
  <c r="AO211" i="5"/>
  <c r="AO210" i="5"/>
  <c r="AO209" i="5"/>
  <c r="AO208" i="5"/>
  <c r="AO207" i="5"/>
  <c r="AO206" i="5"/>
  <c r="AO205" i="5"/>
  <c r="AO204" i="5"/>
  <c r="AO203" i="5"/>
  <c r="AO202" i="5"/>
  <c r="AO201" i="5"/>
  <c r="AO200" i="5"/>
  <c r="AO199" i="5"/>
  <c r="AO198" i="5"/>
  <c r="AO197" i="5"/>
  <c r="AO196" i="5"/>
  <c r="AO195" i="5"/>
  <c r="AO194" i="5"/>
  <c r="AO193" i="5"/>
  <c r="AO192" i="5"/>
  <c r="AO191" i="5"/>
  <c r="AO190" i="5"/>
  <c r="AO189" i="5"/>
  <c r="AO188" i="5"/>
  <c r="AO187" i="5"/>
  <c r="AO186" i="5"/>
  <c r="AO185" i="5"/>
  <c r="AO184" i="5"/>
  <c r="AO183" i="5"/>
  <c r="AO182" i="5"/>
  <c r="AO181" i="5"/>
  <c r="AO180" i="5"/>
  <c r="AO179" i="5"/>
  <c r="AO178" i="5"/>
  <c r="AO177" i="5"/>
  <c r="AO176" i="5"/>
  <c r="AO175" i="5"/>
  <c r="AO174" i="5"/>
  <c r="AO173" i="5"/>
  <c r="AO172" i="5"/>
  <c r="AO171" i="5"/>
  <c r="AO170" i="5"/>
  <c r="AO169" i="5"/>
  <c r="AO168" i="5"/>
  <c r="AO167" i="5"/>
  <c r="AO166" i="5"/>
  <c r="AO165" i="5"/>
  <c r="AO164" i="5"/>
  <c r="AO163" i="5"/>
  <c r="AO162" i="5"/>
  <c r="AO161" i="5"/>
  <c r="AO160" i="5"/>
  <c r="AO159" i="5"/>
  <c r="AO158" i="5"/>
  <c r="AO157" i="5"/>
  <c r="AO156" i="5"/>
  <c r="AO155" i="5"/>
  <c r="AO154" i="5"/>
  <c r="AO153" i="5"/>
  <c r="AO152" i="5"/>
  <c r="AO151" i="5"/>
  <c r="AO150" i="5"/>
  <c r="AO149" i="5"/>
  <c r="AO148" i="5"/>
  <c r="AO147" i="5"/>
  <c r="AO146" i="5"/>
  <c r="AO145" i="5"/>
  <c r="AO144" i="5"/>
  <c r="AO143" i="5"/>
  <c r="AO142" i="5"/>
  <c r="AO141" i="5"/>
  <c r="AO140" i="5"/>
  <c r="AO139" i="5"/>
  <c r="AO138" i="5"/>
  <c r="AW137" i="5"/>
  <c r="AO137" i="5"/>
  <c r="AW136" i="5"/>
  <c r="AO136" i="5"/>
  <c r="AW135" i="5"/>
  <c r="AO135" i="5"/>
  <c r="AW134" i="5"/>
  <c r="AO134" i="5"/>
  <c r="AW133" i="5"/>
  <c r="AO133" i="5"/>
  <c r="AW132" i="5"/>
  <c r="AO132" i="5"/>
  <c r="AW131" i="5"/>
  <c r="AO131" i="5"/>
  <c r="AW130" i="5"/>
  <c r="AO130" i="5"/>
  <c r="AW129" i="5"/>
  <c r="AO129" i="5"/>
  <c r="AW128" i="5"/>
  <c r="AO128" i="5"/>
  <c r="AW127" i="5"/>
  <c r="AO127" i="5"/>
  <c r="AW126" i="5"/>
  <c r="AP126" i="5"/>
  <c r="AQ126" i="5" s="1"/>
  <c r="AO126" i="5"/>
  <c r="AW125" i="5"/>
  <c r="AO125" i="5"/>
  <c r="AW124" i="5"/>
  <c r="AP124" i="5"/>
  <c r="AQ124" i="5" s="1"/>
  <c r="AO124" i="5"/>
  <c r="AW123" i="5"/>
  <c r="AO123" i="5"/>
  <c r="AW122" i="5"/>
  <c r="AO122" i="5"/>
  <c r="AJ122" i="5"/>
  <c r="AJ122" i="5" a="1"/>
  <c r="AI122" i="5" a="1"/>
  <c r="AI122" i="5" s="1"/>
  <c r="AH122" i="5"/>
  <c r="AH122" i="5" a="1"/>
  <c r="AG122" i="5" a="1"/>
  <c r="AG122" i="5" s="1"/>
  <c r="AF122" i="5" a="1"/>
  <c r="AF122" i="5" s="1"/>
  <c r="AE122" i="5" a="1"/>
  <c r="AE122" i="5" s="1"/>
  <c r="AD122" i="5" a="1"/>
  <c r="AD122" i="5" s="1"/>
  <c r="AC122" i="5" a="1"/>
  <c r="AC122" i="5" s="1"/>
  <c r="AB122" i="5" a="1"/>
  <c r="AB122" i="5" s="1"/>
  <c r="AA122" i="5" a="1"/>
  <c r="AA122" i="5" s="1"/>
  <c r="Z122" i="5" a="1"/>
  <c r="Z122" i="5" s="1"/>
  <c r="Y122" i="5" a="1"/>
  <c r="Y122" i="5" s="1"/>
  <c r="X122" i="5" a="1"/>
  <c r="X122" i="5" s="1"/>
  <c r="W122" i="5" a="1"/>
  <c r="W122" i="5" s="1"/>
  <c r="V122" i="5" a="1"/>
  <c r="V122" i="5" s="1"/>
  <c r="U122" i="5" a="1"/>
  <c r="U122" i="5" s="1"/>
  <c r="T122" i="5" a="1"/>
  <c r="T122" i="5" s="1"/>
  <c r="S122" i="5" a="1"/>
  <c r="S122" i="5" s="1"/>
  <c r="R122" i="5" a="1"/>
  <c r="R122" i="5" s="1"/>
  <c r="AW121" i="5"/>
  <c r="AO121" i="5"/>
  <c r="AJ121" i="5" a="1"/>
  <c r="AJ121" i="5" s="1"/>
  <c r="AI121" i="5" a="1"/>
  <c r="AI121" i="5" s="1"/>
  <c r="AH121" i="5" a="1"/>
  <c r="AH121" i="5" s="1"/>
  <c r="AG121" i="5" a="1"/>
  <c r="AG121" i="5" s="1"/>
  <c r="AF121" i="5" a="1"/>
  <c r="AF121" i="5" s="1"/>
  <c r="AE121" i="5" a="1"/>
  <c r="AE121" i="5" s="1"/>
  <c r="AD121" i="5" a="1"/>
  <c r="AD121" i="5" s="1"/>
  <c r="AC121" i="5" a="1"/>
  <c r="AC121" i="5" s="1"/>
  <c r="AB121" i="5" a="1"/>
  <c r="AB121" i="5" s="1"/>
  <c r="AA121" i="5" a="1"/>
  <c r="AA121" i="5" s="1"/>
  <c r="Z121" i="5" a="1"/>
  <c r="Z121" i="5" s="1"/>
  <c r="Y121" i="5" a="1"/>
  <c r="Y121" i="5" s="1"/>
  <c r="X121" i="5" a="1"/>
  <c r="X121" i="5" s="1"/>
  <c r="W121" i="5" a="1"/>
  <c r="W121" i="5" s="1"/>
  <c r="V121" i="5" a="1"/>
  <c r="V121" i="5" s="1"/>
  <c r="U121" i="5" a="1"/>
  <c r="U121" i="5" s="1"/>
  <c r="T121" i="5" a="1"/>
  <c r="T121" i="5" s="1"/>
  <c r="S121" i="5" a="1"/>
  <c r="S121" i="5" s="1"/>
  <c r="R121" i="5" a="1"/>
  <c r="R121" i="5" s="1"/>
  <c r="AW120" i="5"/>
  <c r="AP131" i="5" s="1"/>
  <c r="AQ131" i="5" s="1"/>
  <c r="AO120" i="5"/>
  <c r="AJ120" i="5" a="1"/>
  <c r="AJ120" i="5" s="1"/>
  <c r="AI120" i="5" a="1"/>
  <c r="AI120" i="5" s="1"/>
  <c r="AH120" i="5" a="1"/>
  <c r="AH120" i="5" s="1"/>
  <c r="AG120" i="5" a="1"/>
  <c r="AG120" i="5" s="1"/>
  <c r="AF120" i="5" a="1"/>
  <c r="AF120" i="5" s="1"/>
  <c r="AE120" i="5" a="1"/>
  <c r="AE120" i="5" s="1"/>
  <c r="AD120" i="5" a="1"/>
  <c r="AD120" i="5" s="1"/>
  <c r="AC120" i="5" a="1"/>
  <c r="AC120" i="5" s="1"/>
  <c r="AB120" i="5" a="1"/>
  <c r="AB120" i="5" s="1"/>
  <c r="AA120" i="5" a="1"/>
  <c r="AA120" i="5" s="1"/>
  <c r="Z120" i="5" a="1"/>
  <c r="Z120" i="5" s="1"/>
  <c r="Y120" i="5" a="1"/>
  <c r="Y120" i="5" s="1"/>
  <c r="X120" i="5" a="1"/>
  <c r="X120" i="5" s="1"/>
  <c r="W120" i="5" a="1"/>
  <c r="W120" i="5" s="1"/>
  <c r="V120" i="5" a="1"/>
  <c r="V120" i="5" s="1"/>
  <c r="U120" i="5" a="1"/>
  <c r="U120" i="5" s="1"/>
  <c r="T120" i="5" a="1"/>
  <c r="T120" i="5" s="1"/>
  <c r="S120" i="5" a="1"/>
  <c r="S120" i="5" s="1"/>
  <c r="R120" i="5" a="1"/>
  <c r="R120" i="5" s="1"/>
  <c r="AW119" i="5"/>
  <c r="AQ119" i="5"/>
  <c r="AP119" i="5"/>
  <c r="AO119" i="5"/>
  <c r="AJ119" i="5" a="1"/>
  <c r="AJ119" i="5" s="1"/>
  <c r="AI119" i="5" a="1"/>
  <c r="AI119" i="5" s="1"/>
  <c r="AH119" i="5" a="1"/>
  <c r="AH119" i="5" s="1"/>
  <c r="AG119" i="5" a="1"/>
  <c r="AG119" i="5" s="1"/>
  <c r="AF119" i="5" a="1"/>
  <c r="AF119" i="5" s="1"/>
  <c r="AE119" i="5" a="1"/>
  <c r="AE119" i="5" s="1"/>
  <c r="AD119" i="5" a="1"/>
  <c r="AD119" i="5" s="1"/>
  <c r="AC119" i="5" a="1"/>
  <c r="AC119" i="5" s="1"/>
  <c r="AB119" i="5" a="1"/>
  <c r="AB119" i="5" s="1"/>
  <c r="AA119" i="5" a="1"/>
  <c r="AA119" i="5" s="1"/>
  <c r="Z119" i="5" a="1"/>
  <c r="Z119" i="5" s="1"/>
  <c r="Y119" i="5" a="1"/>
  <c r="Y119" i="5" s="1"/>
  <c r="X119" i="5" a="1"/>
  <c r="X119" i="5" s="1"/>
  <c r="W119" i="5" a="1"/>
  <c r="W119" i="5" s="1"/>
  <c r="V119" i="5" a="1"/>
  <c r="V119" i="5" s="1"/>
  <c r="U119" i="5" a="1"/>
  <c r="U119" i="5" s="1"/>
  <c r="T119" i="5" a="1"/>
  <c r="T119" i="5" s="1"/>
  <c r="S119" i="5" a="1"/>
  <c r="S119" i="5" s="1"/>
  <c r="R119" i="5" a="1"/>
  <c r="R119" i="5" s="1"/>
  <c r="AJ118" i="5" a="1"/>
  <c r="AJ118" i="5" s="1"/>
  <c r="AI118" i="5" a="1"/>
  <c r="AI118" i="5" s="1"/>
  <c r="AH118" i="5"/>
  <c r="AH118" i="5" a="1"/>
  <c r="AG118" i="5" a="1"/>
  <c r="AG118" i="5" s="1"/>
  <c r="AF118" i="5" a="1"/>
  <c r="AF118" i="5" s="1"/>
  <c r="AE118" i="5" a="1"/>
  <c r="AE118" i="5" s="1"/>
  <c r="AD118" i="5"/>
  <c r="AD118" i="5" a="1"/>
  <c r="AC118" i="5" a="1"/>
  <c r="AC118" i="5" s="1"/>
  <c r="AB118" i="5" a="1"/>
  <c r="AB118" i="5" s="1"/>
  <c r="AA118" i="5" a="1"/>
  <c r="AA118" i="5" s="1"/>
  <c r="Z118" i="5"/>
  <c r="Z118" i="5" a="1"/>
  <c r="Y118" i="5" a="1"/>
  <c r="Y118" i="5" s="1"/>
  <c r="X118" i="5" a="1"/>
  <c r="X118" i="5" s="1"/>
  <c r="W118" i="5" a="1"/>
  <c r="W118" i="5" s="1"/>
  <c r="V118" i="5"/>
  <c r="V118" i="5" a="1"/>
  <c r="U118" i="5" a="1"/>
  <c r="U118" i="5" s="1"/>
  <c r="T118" i="5" a="1"/>
  <c r="T118" i="5" s="1"/>
  <c r="S118" i="5" a="1"/>
  <c r="S118" i="5" s="1"/>
  <c r="R118" i="5"/>
  <c r="R118" i="5" a="1"/>
  <c r="AJ117" i="5" a="1"/>
  <c r="AJ117" i="5" s="1"/>
  <c r="AI117" i="5" a="1"/>
  <c r="AI117" i="5" s="1"/>
  <c r="AH117" i="5" a="1"/>
  <c r="AH117" i="5" s="1"/>
  <c r="AG117" i="5"/>
  <c r="AG117" i="5" a="1"/>
  <c r="AF117" i="5" a="1"/>
  <c r="AF117" i="5" s="1"/>
  <c r="AE117" i="5" a="1"/>
  <c r="AE117" i="5" s="1"/>
  <c r="AD117" i="5" a="1"/>
  <c r="AD117" i="5" s="1"/>
  <c r="AC117" i="5"/>
  <c r="AC117" i="5" a="1"/>
  <c r="AB117" i="5" a="1"/>
  <c r="AB117" i="5" s="1"/>
  <c r="AA117" i="5" a="1"/>
  <c r="AA117" i="5" s="1"/>
  <c r="Z117" i="5" a="1"/>
  <c r="Z117" i="5" s="1"/>
  <c r="Y117" i="5"/>
  <c r="Y117" i="5" a="1"/>
  <c r="X117" i="5" a="1"/>
  <c r="X117" i="5" s="1"/>
  <c r="W117" i="5" a="1"/>
  <c r="W117" i="5" s="1"/>
  <c r="V117" i="5" a="1"/>
  <c r="V117" i="5" s="1"/>
  <c r="U117" i="5"/>
  <c r="U117" i="5" a="1"/>
  <c r="T117" i="5" a="1"/>
  <c r="T117" i="5" s="1"/>
  <c r="S117" i="5" a="1"/>
  <c r="S117" i="5" s="1"/>
  <c r="R117" i="5" a="1"/>
  <c r="R117" i="5" s="1"/>
  <c r="AJ116" i="5"/>
  <c r="AJ116" i="5" a="1"/>
  <c r="AI116" i="5" a="1"/>
  <c r="AI116" i="5" s="1"/>
  <c r="AH116" i="5" a="1"/>
  <c r="AH116" i="5" s="1"/>
  <c r="AG116" i="5" a="1"/>
  <c r="AG116" i="5" s="1"/>
  <c r="AF116" i="5"/>
  <c r="AF116" i="5" a="1"/>
  <c r="AE116" i="5" a="1"/>
  <c r="AE116" i="5" s="1"/>
  <c r="AD116" i="5" a="1"/>
  <c r="AD116" i="5" s="1"/>
  <c r="AC116" i="5" a="1"/>
  <c r="AC116" i="5" s="1"/>
  <c r="AB116" i="5"/>
  <c r="AB116" i="5" a="1"/>
  <c r="AA116" i="5" a="1"/>
  <c r="AA116" i="5" s="1"/>
  <c r="Z116" i="5" a="1"/>
  <c r="Z116" i="5" s="1"/>
  <c r="Y116" i="5" a="1"/>
  <c r="Y116" i="5" s="1"/>
  <c r="X116" i="5"/>
  <c r="X116" i="5" a="1"/>
  <c r="W116" i="5" a="1"/>
  <c r="W116" i="5" s="1"/>
  <c r="V116" i="5" a="1"/>
  <c r="V116" i="5" s="1"/>
  <c r="U116" i="5" a="1"/>
  <c r="U116" i="5" s="1"/>
  <c r="T116" i="5"/>
  <c r="T116" i="5" a="1"/>
  <c r="S116" i="5" a="1"/>
  <c r="S116" i="5" s="1"/>
  <c r="R116" i="5" a="1"/>
  <c r="R116" i="5" s="1"/>
  <c r="AJ115" i="5"/>
  <c r="AJ115" i="5" a="1"/>
  <c r="AI115" i="5" a="1"/>
  <c r="AI115" i="5" s="1"/>
  <c r="AH115" i="5"/>
  <c r="AH115" i="5" a="1"/>
  <c r="AG115" i="5" a="1"/>
  <c r="AG115" i="5" s="1"/>
  <c r="AF115" i="5"/>
  <c r="AF115" i="5" a="1"/>
  <c r="AE115" i="5" a="1"/>
  <c r="AE115" i="5" s="1"/>
  <c r="AD115" i="5"/>
  <c r="AD115" i="5" a="1"/>
  <c r="AC115" i="5" a="1"/>
  <c r="AC115" i="5" s="1"/>
  <c r="AB115" i="5" a="1"/>
  <c r="AB115" i="5" s="1"/>
  <c r="AA115" i="5" a="1"/>
  <c r="AA115" i="5" s="1"/>
  <c r="Z115" i="5" a="1"/>
  <c r="Z115" i="5" s="1"/>
  <c r="Y115" i="5" a="1"/>
  <c r="Y115" i="5" s="1"/>
  <c r="X115" i="5" a="1"/>
  <c r="X115" i="5" s="1"/>
  <c r="W115" i="5" a="1"/>
  <c r="W115" i="5" s="1"/>
  <c r="V115" i="5" a="1"/>
  <c r="V115" i="5" s="1"/>
  <c r="U115" i="5" a="1"/>
  <c r="U115" i="5" s="1"/>
  <c r="T115" i="5" a="1"/>
  <c r="T115" i="5" s="1"/>
  <c r="S115" i="5" a="1"/>
  <c r="S115" i="5" s="1"/>
  <c r="R115" i="5" a="1"/>
  <c r="R115" i="5" s="1"/>
  <c r="AJ114" i="5"/>
  <c r="AJ114" i="5" a="1"/>
  <c r="AI114" i="5"/>
  <c r="AI114" i="5" a="1"/>
  <c r="AH114" i="5"/>
  <c r="AH114" i="5" a="1"/>
  <c r="AG114" i="5"/>
  <c r="AG114" i="5" a="1"/>
  <c r="AF114" i="5"/>
  <c r="AF114" i="5" a="1"/>
  <c r="AE114" i="5"/>
  <c r="AE114" i="5" a="1"/>
  <c r="AD114" i="5"/>
  <c r="AD114" i="5" a="1"/>
  <c r="AC114" i="5"/>
  <c r="AC114" i="5" a="1"/>
  <c r="AB114" i="5"/>
  <c r="AB114" i="5" a="1"/>
  <c r="AA114" i="5"/>
  <c r="AA114" i="5" a="1"/>
  <c r="Z114" i="5"/>
  <c r="Z114" i="5" a="1"/>
  <c r="Y114" i="5"/>
  <c r="Y114" i="5" a="1"/>
  <c r="X114" i="5"/>
  <c r="X114" i="5" a="1"/>
  <c r="W114" i="5"/>
  <c r="W114" i="5" a="1"/>
  <c r="V114" i="5"/>
  <c r="V114" i="5" a="1"/>
  <c r="U114" i="5"/>
  <c r="U114" i="5" a="1"/>
  <c r="T114" i="5"/>
  <c r="T114" i="5" a="1"/>
  <c r="S114" i="5"/>
  <c r="S114" i="5" a="1"/>
  <c r="R114" i="5"/>
  <c r="R114" i="5" a="1"/>
  <c r="AJ113" i="5" a="1"/>
  <c r="AJ113" i="5" s="1"/>
  <c r="AI113" i="5" a="1"/>
  <c r="AI113" i="5" s="1"/>
  <c r="AH113" i="5" a="1"/>
  <c r="AH113" i="5" s="1"/>
  <c r="AG113" i="5" a="1"/>
  <c r="AG113" i="5" s="1"/>
  <c r="AF113" i="5" a="1"/>
  <c r="AF113" i="5" s="1"/>
  <c r="AE113" i="5" a="1"/>
  <c r="AE113" i="5" s="1"/>
  <c r="AD113" i="5" a="1"/>
  <c r="AD113" i="5" s="1"/>
  <c r="AC113" i="5" a="1"/>
  <c r="AC113" i="5" s="1"/>
  <c r="AB113" i="5" a="1"/>
  <c r="AB113" i="5" s="1"/>
  <c r="AA113" i="5" a="1"/>
  <c r="AA113" i="5" s="1"/>
  <c r="Z113" i="5" a="1"/>
  <c r="Z113" i="5" s="1"/>
  <c r="Y113" i="5" a="1"/>
  <c r="Y113" i="5" s="1"/>
  <c r="X113" i="5" a="1"/>
  <c r="X113" i="5" s="1"/>
  <c r="W113" i="5" a="1"/>
  <c r="W113" i="5" s="1"/>
  <c r="V113" i="5" a="1"/>
  <c r="V113" i="5" s="1"/>
  <c r="U113" i="5" a="1"/>
  <c r="U113" i="5" s="1"/>
  <c r="T113" i="5" a="1"/>
  <c r="T113" i="5" s="1"/>
  <c r="S113" i="5" a="1"/>
  <c r="S113" i="5" s="1"/>
  <c r="R113" i="5" a="1"/>
  <c r="R113" i="5" s="1"/>
  <c r="AJ112" i="5"/>
  <c r="AJ112" i="5" a="1"/>
  <c r="AI112" i="5"/>
  <c r="AI112" i="5" a="1"/>
  <c r="AH112" i="5"/>
  <c r="AH112" i="5" a="1"/>
  <c r="AG112" i="5"/>
  <c r="AG112" i="5" a="1"/>
  <c r="AF112" i="5"/>
  <c r="AF112" i="5" a="1"/>
  <c r="AE112" i="5"/>
  <c r="AE112" i="5" a="1"/>
  <c r="AD112" i="5"/>
  <c r="AD112" i="5" a="1"/>
  <c r="AC112" i="5"/>
  <c r="AC112" i="5" a="1"/>
  <c r="AB112" i="5"/>
  <c r="AB112" i="5" a="1"/>
  <c r="AA112" i="5"/>
  <c r="AA112" i="5" a="1"/>
  <c r="Z112" i="5"/>
  <c r="Z112" i="5" a="1"/>
  <c r="Y112" i="5"/>
  <c r="Y112" i="5" a="1"/>
  <c r="X112" i="5"/>
  <c r="X112" i="5" a="1"/>
  <c r="W112" i="5"/>
  <c r="W112" i="5" a="1"/>
  <c r="V112" i="5"/>
  <c r="V112" i="5" a="1"/>
  <c r="U112" i="5"/>
  <c r="U112" i="5" a="1"/>
  <c r="T112" i="5"/>
  <c r="T112" i="5" a="1"/>
  <c r="S112" i="5"/>
  <c r="S112" i="5" a="1"/>
  <c r="R112" i="5"/>
  <c r="R112" i="5" a="1"/>
  <c r="AJ111" i="5" a="1"/>
  <c r="AJ111" i="5" s="1"/>
  <c r="AI111" i="5" a="1"/>
  <c r="AI111" i="5" s="1"/>
  <c r="AH111" i="5" a="1"/>
  <c r="AH111" i="5" s="1"/>
  <c r="AG111" i="5" a="1"/>
  <c r="AG111" i="5" s="1"/>
  <c r="AF111" i="5" a="1"/>
  <c r="AF111" i="5" s="1"/>
  <c r="AE111" i="5" a="1"/>
  <c r="AE111" i="5" s="1"/>
  <c r="AD111" i="5" a="1"/>
  <c r="AD111" i="5" s="1"/>
  <c r="AC111" i="5" a="1"/>
  <c r="AC111" i="5" s="1"/>
  <c r="AB111" i="5" a="1"/>
  <c r="AB111" i="5" s="1"/>
  <c r="AA111" i="5" a="1"/>
  <c r="AA111" i="5" s="1"/>
  <c r="Z111" i="5" a="1"/>
  <c r="Z111" i="5" s="1"/>
  <c r="Y111" i="5" a="1"/>
  <c r="Y111" i="5" s="1"/>
  <c r="X111" i="5" a="1"/>
  <c r="X111" i="5" s="1"/>
  <c r="W111" i="5" a="1"/>
  <c r="W111" i="5" s="1"/>
  <c r="V111" i="5" a="1"/>
  <c r="V111" i="5" s="1"/>
  <c r="U111" i="5" a="1"/>
  <c r="U111" i="5" s="1"/>
  <c r="T111" i="5" a="1"/>
  <c r="T111" i="5" s="1"/>
  <c r="S111" i="5" a="1"/>
  <c r="S111" i="5" s="1"/>
  <c r="R111" i="5" a="1"/>
  <c r="R111" i="5" s="1"/>
  <c r="AJ110" i="5"/>
  <c r="AJ110" i="5" a="1"/>
  <c r="AI110" i="5"/>
  <c r="AI110" i="5" a="1"/>
  <c r="AH110" i="5"/>
  <c r="AH110" i="5" a="1"/>
  <c r="AG110" i="5"/>
  <c r="AG110" i="5" a="1"/>
  <c r="AF110" i="5"/>
  <c r="AF110" i="5" a="1"/>
  <c r="AE110" i="5"/>
  <c r="AE110" i="5" a="1"/>
  <c r="AD110" i="5"/>
  <c r="AD110" i="5" a="1"/>
  <c r="AC110" i="5"/>
  <c r="AC110" i="5" a="1"/>
  <c r="AB110" i="5"/>
  <c r="AB110" i="5" a="1"/>
  <c r="AA110" i="5"/>
  <c r="AA110" i="5" a="1"/>
  <c r="Z110" i="5"/>
  <c r="Z110" i="5" a="1"/>
  <c r="Y110" i="5"/>
  <c r="Y110" i="5" a="1"/>
  <c r="X110" i="5"/>
  <c r="X110" i="5" a="1"/>
  <c r="W110" i="5"/>
  <c r="W110" i="5" a="1"/>
  <c r="V110" i="5"/>
  <c r="V110" i="5" a="1"/>
  <c r="U110" i="5"/>
  <c r="U110" i="5" a="1"/>
  <c r="T110" i="5"/>
  <c r="T110" i="5" a="1"/>
  <c r="S110" i="5"/>
  <c r="S110" i="5" a="1"/>
  <c r="R110" i="5"/>
  <c r="R110" i="5" a="1"/>
  <c r="AJ109" i="5" a="1"/>
  <c r="AJ109" i="5" s="1"/>
  <c r="AI109" i="5" a="1"/>
  <c r="AI109" i="5" s="1"/>
  <c r="AH109" i="5" a="1"/>
  <c r="AH109" i="5" s="1"/>
  <c r="AG109" i="5" a="1"/>
  <c r="AG109" i="5" s="1"/>
  <c r="AF109" i="5" a="1"/>
  <c r="AF109" i="5" s="1"/>
  <c r="AE109" i="5" a="1"/>
  <c r="AE109" i="5" s="1"/>
  <c r="AD109" i="5" a="1"/>
  <c r="AD109" i="5" s="1"/>
  <c r="AC109" i="5" a="1"/>
  <c r="AC109" i="5" s="1"/>
  <c r="AB109" i="5" a="1"/>
  <c r="AB109" i="5" s="1"/>
  <c r="AA109" i="5" a="1"/>
  <c r="AA109" i="5" s="1"/>
  <c r="Z109" i="5" a="1"/>
  <c r="Z109" i="5" s="1"/>
  <c r="Y109" i="5" a="1"/>
  <c r="Y109" i="5" s="1"/>
  <c r="X109" i="5" a="1"/>
  <c r="X109" i="5" s="1"/>
  <c r="W109" i="5" a="1"/>
  <c r="W109" i="5" s="1"/>
  <c r="V109" i="5" a="1"/>
  <c r="V109" i="5" s="1"/>
  <c r="U109" i="5" a="1"/>
  <c r="U109" i="5" s="1"/>
  <c r="T109" i="5" a="1"/>
  <c r="T109" i="5" s="1"/>
  <c r="S109" i="5" a="1"/>
  <c r="S109" i="5" s="1"/>
  <c r="R109" i="5" a="1"/>
  <c r="R109" i="5" s="1"/>
  <c r="AJ108" i="5"/>
  <c r="AJ108" i="5" a="1"/>
  <c r="AI108" i="5" a="1"/>
  <c r="AI108" i="5" s="1"/>
  <c r="AI125" i="5" s="1"/>
  <c r="AH108" i="5"/>
  <c r="AH108" i="5" a="1"/>
  <c r="AG108" i="5" a="1"/>
  <c r="AG108" i="5" s="1"/>
  <c r="AG125" i="5" s="1"/>
  <c r="AF108" i="5"/>
  <c r="AF108" i="5" a="1"/>
  <c r="AE108" i="5" a="1"/>
  <c r="AE108" i="5" s="1"/>
  <c r="AE125" i="5" s="1"/>
  <c r="AD108" i="5" a="1"/>
  <c r="AD108" i="5" s="1"/>
  <c r="AD125" i="5" s="1"/>
  <c r="AC108" i="5" a="1"/>
  <c r="AC108" i="5" s="1"/>
  <c r="AC125" i="5" s="1"/>
  <c r="AB108" i="5" a="1"/>
  <c r="AB108" i="5" s="1"/>
  <c r="AB125" i="5" s="1"/>
  <c r="AA108" i="5" a="1"/>
  <c r="AA108" i="5" s="1"/>
  <c r="AA125" i="5" s="1"/>
  <c r="Z108" i="5" a="1"/>
  <c r="Z108" i="5" s="1"/>
  <c r="Z125" i="5" s="1"/>
  <c r="Y108" i="5" a="1"/>
  <c r="Y108" i="5" s="1"/>
  <c r="Y125" i="5" s="1"/>
  <c r="X108" i="5" a="1"/>
  <c r="X108" i="5" s="1"/>
  <c r="X125" i="5" s="1"/>
  <c r="W108" i="5" a="1"/>
  <c r="W108" i="5" s="1"/>
  <c r="W125" i="5" s="1"/>
  <c r="V108" i="5" a="1"/>
  <c r="V108" i="5" s="1"/>
  <c r="V125" i="5" s="1"/>
  <c r="U108" i="5" a="1"/>
  <c r="U108" i="5" s="1"/>
  <c r="U125" i="5" s="1"/>
  <c r="T108" i="5" a="1"/>
  <c r="T108" i="5" s="1"/>
  <c r="T125" i="5" s="1"/>
  <c r="S108" i="5" a="1"/>
  <c r="S108" i="5" s="1"/>
  <c r="S125" i="5" s="1"/>
  <c r="R108" i="5" a="1"/>
  <c r="R108" i="5" s="1"/>
  <c r="R125" i="5" s="1"/>
  <c r="BD107" i="5"/>
  <c r="AZ107" i="5"/>
  <c r="AV107" i="5"/>
  <c r="AR107" i="5"/>
  <c r="AN107" i="5"/>
  <c r="AJ107" i="5"/>
  <c r="AJ107" i="5" a="1"/>
  <c r="AI107" i="5"/>
  <c r="AI124" i="5" s="1"/>
  <c r="AI107" i="5" a="1"/>
  <c r="AH107" i="5"/>
  <c r="AH107" i="5" a="1"/>
  <c r="AG107" i="5"/>
  <c r="AG107" i="5" a="1"/>
  <c r="AF107" i="5"/>
  <c r="AF107" i="5" a="1"/>
  <c r="AE107" i="5"/>
  <c r="AE124" i="5" s="1"/>
  <c r="AE107" i="5" a="1"/>
  <c r="AD107" i="5"/>
  <c r="AD107" i="5" a="1"/>
  <c r="AC107" i="5"/>
  <c r="AC107" i="5" a="1"/>
  <c r="AB107" i="5"/>
  <c r="AB107" i="5" a="1"/>
  <c r="AA107" i="5"/>
  <c r="AA124" i="5" s="1"/>
  <c r="AA107" i="5" a="1"/>
  <c r="Z107" i="5"/>
  <c r="Z107" i="5" a="1"/>
  <c r="Y107" i="5"/>
  <c r="Y107" i="5" a="1"/>
  <c r="X107" i="5"/>
  <c r="X107" i="5" a="1"/>
  <c r="W107" i="5"/>
  <c r="W124" i="5" s="1"/>
  <c r="W107" i="5" a="1"/>
  <c r="V107" i="5"/>
  <c r="V107" i="5" a="1"/>
  <c r="U107" i="5"/>
  <c r="U107" i="5" a="1"/>
  <c r="T107" i="5"/>
  <c r="T107" i="5" a="1"/>
  <c r="S107" i="5"/>
  <c r="S124" i="5" s="1"/>
  <c r="S107" i="5" a="1"/>
  <c r="R107" i="5"/>
  <c r="R107" i="5" a="1"/>
  <c r="BJ106" i="5"/>
  <c r="BE106" i="5"/>
  <c r="BD106" i="5"/>
  <c r="BC106" i="5"/>
  <c r="BB106" i="5"/>
  <c r="BF106" i="5" s="1"/>
  <c r="BA106" i="5"/>
  <c r="AZ106" i="5"/>
  <c r="AY106" i="5"/>
  <c r="AX106" i="5"/>
  <c r="AX114" i="5" s="1"/>
  <c r="AW106" i="5"/>
  <c r="AV106" i="5"/>
  <c r="AU106" i="5"/>
  <c r="AT106" i="5"/>
  <c r="AT114" i="5" s="1"/>
  <c r="AS106" i="5"/>
  <c r="AR106" i="5"/>
  <c r="AQ106" i="5"/>
  <c r="AP106" i="5"/>
  <c r="AP114" i="5" s="1"/>
  <c r="AO106" i="5"/>
  <c r="BH106" i="5" s="1"/>
  <c r="AN106" i="5"/>
  <c r="AJ106" i="5"/>
  <c r="AJ139" i="5" s="1"/>
  <c r="AI106" i="5"/>
  <c r="AI139" i="5" s="1"/>
  <c r="AH106" i="5"/>
  <c r="AH139" i="5" s="1"/>
  <c r="AG106" i="5"/>
  <c r="AG139" i="5" s="1"/>
  <c r="AF106" i="5"/>
  <c r="AF139" i="5" s="1"/>
  <c r="AE106" i="5"/>
  <c r="AE139" i="5" s="1"/>
  <c r="AD106" i="5"/>
  <c r="AD139" i="5" s="1"/>
  <c r="AC106" i="5"/>
  <c r="AC139" i="5" s="1"/>
  <c r="AB106" i="5"/>
  <c r="AB139" i="5" s="1"/>
  <c r="AA106" i="5"/>
  <c r="AA139" i="5" s="1"/>
  <c r="Z106" i="5"/>
  <c r="Z139" i="5" s="1"/>
  <c r="Y106" i="5"/>
  <c r="Y139" i="5" s="1"/>
  <c r="X106" i="5"/>
  <c r="X139" i="5" s="1"/>
  <c r="W106" i="5"/>
  <c r="W139" i="5" s="1"/>
  <c r="V106" i="5"/>
  <c r="V139" i="5" s="1"/>
  <c r="U106" i="5"/>
  <c r="U139" i="5" s="1"/>
  <c r="T106" i="5"/>
  <c r="T139" i="5" s="1"/>
  <c r="S106" i="5"/>
  <c r="S139" i="5" s="1"/>
  <c r="R106" i="5"/>
  <c r="R139" i="5" s="1"/>
  <c r="BE105" i="5"/>
  <c r="BE113" i="5" s="1"/>
  <c r="BD105" i="5"/>
  <c r="BC105" i="5"/>
  <c r="BC113" i="5" s="1"/>
  <c r="BB105" i="5"/>
  <c r="BA105" i="5"/>
  <c r="BA113" i="5" s="1"/>
  <c r="AZ105" i="5"/>
  <c r="AY105" i="5"/>
  <c r="AY113" i="5" s="1"/>
  <c r="AX105" i="5"/>
  <c r="AW105" i="5"/>
  <c r="AW113" i="5" s="1"/>
  <c r="AV105" i="5"/>
  <c r="AU105" i="5"/>
  <c r="AU113" i="5" s="1"/>
  <c r="AT105" i="5"/>
  <c r="AS105" i="5"/>
  <c r="AS113" i="5" s="1"/>
  <c r="AR105" i="5"/>
  <c r="AQ105" i="5"/>
  <c r="BJ105" i="5" s="1"/>
  <c r="AP105" i="5"/>
  <c r="AO105" i="5"/>
  <c r="AO113" i="5" s="1"/>
  <c r="AN105" i="5"/>
  <c r="BG105" i="5" s="1"/>
  <c r="AM105" i="5"/>
  <c r="AM113" i="5" s="1"/>
  <c r="AJ105" i="5"/>
  <c r="AJ138" i="5" s="1"/>
  <c r="AI105" i="5"/>
  <c r="AI138" i="5" s="1"/>
  <c r="AH105" i="5"/>
  <c r="AH138" i="5" s="1"/>
  <c r="AG105" i="5"/>
  <c r="AG138" i="5" s="1"/>
  <c r="AF105" i="5"/>
  <c r="AF138" i="5" s="1"/>
  <c r="AE105" i="5"/>
  <c r="AE138" i="5" s="1"/>
  <c r="AD105" i="5"/>
  <c r="AD138" i="5" s="1"/>
  <c r="AC105" i="5"/>
  <c r="AC138" i="5" s="1"/>
  <c r="AB105" i="5"/>
  <c r="AB138" i="5" s="1"/>
  <c r="AA105" i="5"/>
  <c r="AA138" i="5" s="1"/>
  <c r="Z105" i="5"/>
  <c r="Z138" i="5" s="1"/>
  <c r="Y105" i="5"/>
  <c r="Y138" i="5" s="1"/>
  <c r="X105" i="5"/>
  <c r="X138" i="5" s="1"/>
  <c r="W105" i="5"/>
  <c r="W138" i="5" s="1"/>
  <c r="V105" i="5"/>
  <c r="V138" i="5" s="1"/>
  <c r="U105" i="5"/>
  <c r="U138" i="5" s="1"/>
  <c r="T105" i="5"/>
  <c r="T138" i="5" s="1"/>
  <c r="S105" i="5"/>
  <c r="S138" i="5" s="1"/>
  <c r="R105" i="5"/>
  <c r="R138" i="5" s="1"/>
  <c r="BE104" i="5"/>
  <c r="BD104" i="5"/>
  <c r="BD112" i="5" s="1"/>
  <c r="BC104" i="5"/>
  <c r="BB104" i="5"/>
  <c r="BB112" i="5" s="1"/>
  <c r="BA104" i="5"/>
  <c r="AZ104" i="5"/>
  <c r="AZ112" i="5" s="1"/>
  <c r="AY104" i="5"/>
  <c r="AX104" i="5"/>
  <c r="AX112" i="5" s="1"/>
  <c r="AW104" i="5"/>
  <c r="AV104" i="5"/>
  <c r="AV112" i="5" s="1"/>
  <c r="AU104" i="5"/>
  <c r="AT104" i="5"/>
  <c r="AT112" i="5" s="1"/>
  <c r="AS104" i="5"/>
  <c r="AR104" i="5"/>
  <c r="AR112" i="5" s="1"/>
  <c r="AQ104" i="5"/>
  <c r="BJ104" i="5" s="1"/>
  <c r="AP104" i="5"/>
  <c r="BI104" i="5" s="1"/>
  <c r="AO104" i="5"/>
  <c r="AN104" i="5"/>
  <c r="AN112" i="5" s="1"/>
  <c r="AM104" i="5"/>
  <c r="BF104" i="5" s="1"/>
  <c r="AJ104" i="5"/>
  <c r="AJ137" i="5" s="1"/>
  <c r="AI104" i="5"/>
  <c r="AI137" i="5" s="1"/>
  <c r="AH104" i="5"/>
  <c r="AH137" i="5" s="1"/>
  <c r="AG104" i="5"/>
  <c r="AG137" i="5" s="1"/>
  <c r="AF104" i="5"/>
  <c r="AF137" i="5" s="1"/>
  <c r="AE104" i="5"/>
  <c r="AE137" i="5" s="1"/>
  <c r="AD104" i="5"/>
  <c r="AD137" i="5" s="1"/>
  <c r="AC104" i="5"/>
  <c r="AC137" i="5" s="1"/>
  <c r="AB104" i="5"/>
  <c r="AB137" i="5" s="1"/>
  <c r="AA104" i="5"/>
  <c r="AA137" i="5" s="1"/>
  <c r="Z104" i="5"/>
  <c r="Z137" i="5" s="1"/>
  <c r="Y104" i="5"/>
  <c r="Y137" i="5" s="1"/>
  <c r="X104" i="5"/>
  <c r="X137" i="5" s="1"/>
  <c r="W104" i="5"/>
  <c r="W137" i="5" s="1"/>
  <c r="V104" i="5"/>
  <c r="V137" i="5" s="1"/>
  <c r="U104" i="5"/>
  <c r="U137" i="5" s="1"/>
  <c r="T104" i="5"/>
  <c r="T137" i="5" s="1"/>
  <c r="S104" i="5"/>
  <c r="S137" i="5" s="1"/>
  <c r="R104" i="5"/>
  <c r="R137" i="5" s="1"/>
  <c r="BE103" i="5"/>
  <c r="BE111" i="5" s="1"/>
  <c r="BD103" i="5"/>
  <c r="BC103" i="5"/>
  <c r="BC111" i="5" s="1"/>
  <c r="BB103" i="5"/>
  <c r="BA103" i="5"/>
  <c r="BA111" i="5" s="1"/>
  <c r="AZ103" i="5"/>
  <c r="AY103" i="5"/>
  <c r="AY111" i="5" s="1"/>
  <c r="AX103" i="5"/>
  <c r="AW103" i="5"/>
  <c r="AW111" i="5" s="1"/>
  <c r="AV103" i="5"/>
  <c r="AU103" i="5"/>
  <c r="AU111" i="5" s="1"/>
  <c r="AT103" i="5"/>
  <c r="AS103" i="5"/>
  <c r="AS111" i="5" s="1"/>
  <c r="AR103" i="5"/>
  <c r="AQ103" i="5"/>
  <c r="AQ111" i="5" s="1"/>
  <c r="AP103" i="5"/>
  <c r="BI103" i="5" s="1"/>
  <c r="AO103" i="5"/>
  <c r="BH103" i="5" s="1"/>
  <c r="AN103" i="5"/>
  <c r="AM103" i="5"/>
  <c r="AM111" i="5" s="1"/>
  <c r="AJ103" i="5"/>
  <c r="AJ136" i="5" s="1"/>
  <c r="AI103" i="5"/>
  <c r="AI136" i="5" s="1"/>
  <c r="AH103" i="5"/>
  <c r="AH136" i="5" s="1"/>
  <c r="AG103" i="5"/>
  <c r="AG136" i="5" s="1"/>
  <c r="AF103" i="5"/>
  <c r="AF136" i="5" s="1"/>
  <c r="AE103" i="5"/>
  <c r="AE136" i="5" s="1"/>
  <c r="AD103" i="5"/>
  <c r="AD136" i="5" s="1"/>
  <c r="AC103" i="5"/>
  <c r="AC136" i="5" s="1"/>
  <c r="AB103" i="5"/>
  <c r="AB136" i="5" s="1"/>
  <c r="AA103" i="5"/>
  <c r="AA136" i="5" s="1"/>
  <c r="Z103" i="5"/>
  <c r="Z136" i="5" s="1"/>
  <c r="Y103" i="5"/>
  <c r="Y136" i="5" s="1"/>
  <c r="X103" i="5"/>
  <c r="X136" i="5" s="1"/>
  <c r="W103" i="5"/>
  <c r="W136" i="5" s="1"/>
  <c r="V103" i="5"/>
  <c r="V136" i="5" s="1"/>
  <c r="U103" i="5"/>
  <c r="U136" i="5" s="1"/>
  <c r="T103" i="5"/>
  <c r="T136" i="5" s="1"/>
  <c r="S103" i="5"/>
  <c r="S136" i="5" s="1"/>
  <c r="R103" i="5"/>
  <c r="R136" i="5" s="1"/>
  <c r="BJ102" i="5"/>
  <c r="BE102" i="5"/>
  <c r="BD102" i="5"/>
  <c r="BD110" i="5" s="1"/>
  <c r="BC102" i="5"/>
  <c r="BB102" i="5"/>
  <c r="BF102" i="5" s="1"/>
  <c r="BA102" i="5"/>
  <c r="AZ102" i="5"/>
  <c r="AZ110" i="5" s="1"/>
  <c r="AY102" i="5"/>
  <c r="AX102" i="5"/>
  <c r="AX110" i="5" s="1"/>
  <c r="AW102" i="5"/>
  <c r="AV102" i="5"/>
  <c r="AV110" i="5" s="1"/>
  <c r="AU102" i="5"/>
  <c r="AT102" i="5"/>
  <c r="AT110" i="5" s="1"/>
  <c r="AS102" i="5"/>
  <c r="AR102" i="5"/>
  <c r="AR110" i="5" s="1"/>
  <c r="AQ102" i="5"/>
  <c r="AP102" i="5"/>
  <c r="BI102" i="5" s="1"/>
  <c r="AO102" i="5"/>
  <c r="BH102" i="5" s="1"/>
  <c r="AN102" i="5"/>
  <c r="AN110" i="5" s="1"/>
  <c r="AM102" i="5"/>
  <c r="AJ102" i="5"/>
  <c r="AJ135" i="5" s="1"/>
  <c r="AI102" i="5"/>
  <c r="AI135" i="5" s="1"/>
  <c r="AH102" i="5"/>
  <c r="AH135" i="5" s="1"/>
  <c r="AG102" i="5"/>
  <c r="AG135" i="5" s="1"/>
  <c r="AF102" i="5"/>
  <c r="AF135" i="5" s="1"/>
  <c r="AE102" i="5"/>
  <c r="AE135" i="5" s="1"/>
  <c r="AD102" i="5"/>
  <c r="AD135" i="5" s="1"/>
  <c r="AC102" i="5"/>
  <c r="AC135" i="5" s="1"/>
  <c r="AB102" i="5"/>
  <c r="AB135" i="5" s="1"/>
  <c r="AA102" i="5"/>
  <c r="AA135" i="5" s="1"/>
  <c r="Z102" i="5"/>
  <c r="Z135" i="5" s="1"/>
  <c r="Y102" i="5"/>
  <c r="Y135" i="5" s="1"/>
  <c r="X102" i="5"/>
  <c r="X135" i="5" s="1"/>
  <c r="W102" i="5"/>
  <c r="W135" i="5" s="1"/>
  <c r="V102" i="5"/>
  <c r="V135" i="5" s="1"/>
  <c r="U102" i="5"/>
  <c r="U135" i="5" s="1"/>
  <c r="T102" i="5"/>
  <c r="T135" i="5" s="1"/>
  <c r="S102" i="5"/>
  <c r="S135" i="5" s="1"/>
  <c r="R102" i="5"/>
  <c r="R135" i="5" s="1"/>
  <c r="BE101" i="5"/>
  <c r="BE109" i="5" s="1"/>
  <c r="BD101" i="5"/>
  <c r="BC101" i="5"/>
  <c r="BC109" i="5" s="1"/>
  <c r="BB101" i="5"/>
  <c r="BA101" i="5"/>
  <c r="BA109" i="5" s="1"/>
  <c r="AZ101" i="5"/>
  <c r="AY101" i="5"/>
  <c r="AY109" i="5" s="1"/>
  <c r="AX101" i="5"/>
  <c r="AW101" i="5"/>
  <c r="AW109" i="5" s="1"/>
  <c r="AV101" i="5"/>
  <c r="AU101" i="5"/>
  <c r="AU109" i="5" s="1"/>
  <c r="AT101" i="5"/>
  <c r="AS101" i="5"/>
  <c r="AS109" i="5" s="1"/>
  <c r="AR101" i="5"/>
  <c r="AQ101" i="5"/>
  <c r="BJ101" i="5" s="1"/>
  <c r="AP101" i="5"/>
  <c r="AO101" i="5"/>
  <c r="BH101" i="5" s="1"/>
  <c r="AN101" i="5"/>
  <c r="BG101" i="5" s="1"/>
  <c r="AM101" i="5"/>
  <c r="AM109" i="5" s="1"/>
  <c r="AJ101" i="5"/>
  <c r="AJ134" i="5" s="1"/>
  <c r="AI101" i="5"/>
  <c r="AI134" i="5" s="1"/>
  <c r="AH101" i="5"/>
  <c r="AH134" i="5" s="1"/>
  <c r="AG101" i="5"/>
  <c r="AG134" i="5" s="1"/>
  <c r="AF101" i="5"/>
  <c r="AF134" i="5" s="1"/>
  <c r="AE101" i="5"/>
  <c r="AE134" i="5" s="1"/>
  <c r="AD101" i="5"/>
  <c r="AD134" i="5" s="1"/>
  <c r="AC101" i="5"/>
  <c r="AC134" i="5" s="1"/>
  <c r="AB101" i="5"/>
  <c r="AB134" i="5" s="1"/>
  <c r="AA101" i="5"/>
  <c r="AA134" i="5" s="1"/>
  <c r="Z101" i="5"/>
  <c r="Z134" i="5" s="1"/>
  <c r="Y101" i="5"/>
  <c r="Y134" i="5" s="1"/>
  <c r="X101" i="5"/>
  <c r="X134" i="5" s="1"/>
  <c r="W101" i="5"/>
  <c r="W134" i="5" s="1"/>
  <c r="V101" i="5"/>
  <c r="V134" i="5" s="1"/>
  <c r="U101" i="5"/>
  <c r="U134" i="5" s="1"/>
  <c r="T101" i="5"/>
  <c r="T134" i="5" s="1"/>
  <c r="S101" i="5"/>
  <c r="S134" i="5" s="1"/>
  <c r="R101" i="5"/>
  <c r="R134" i="5" s="1"/>
  <c r="BE100" i="5"/>
  <c r="BD100" i="5"/>
  <c r="BD108" i="5" s="1"/>
  <c r="BC100" i="5"/>
  <c r="BB100" i="5"/>
  <c r="BB108" i="5" s="1"/>
  <c r="BA100" i="5"/>
  <c r="AZ100" i="5"/>
  <c r="AZ108" i="5" s="1"/>
  <c r="AY100" i="5"/>
  <c r="AX100" i="5"/>
  <c r="AX108" i="5" s="1"/>
  <c r="AW100" i="5"/>
  <c r="AV100" i="5"/>
  <c r="AV108" i="5" s="1"/>
  <c r="AU100" i="5"/>
  <c r="AT100" i="5"/>
  <c r="AT108" i="5" s="1"/>
  <c r="AS100" i="5"/>
  <c r="AR100" i="5"/>
  <c r="AR108" i="5" s="1"/>
  <c r="AQ100" i="5"/>
  <c r="BJ100" i="5" s="1"/>
  <c r="AP100" i="5"/>
  <c r="BI100" i="5" s="1"/>
  <c r="AO100" i="5"/>
  <c r="AN100" i="5"/>
  <c r="AN108" i="5" s="1"/>
  <c r="AM100" i="5"/>
  <c r="AM108" i="5" s="1"/>
  <c r="AJ100" i="5"/>
  <c r="AJ133" i="5" s="1"/>
  <c r="AI100" i="5"/>
  <c r="AI133" i="5" s="1"/>
  <c r="AH100" i="5"/>
  <c r="AH133" i="5" s="1"/>
  <c r="AG100" i="5"/>
  <c r="AG133" i="5" s="1"/>
  <c r="AF100" i="5"/>
  <c r="AF133" i="5" s="1"/>
  <c r="AE100" i="5"/>
  <c r="AE133" i="5" s="1"/>
  <c r="AD100" i="5"/>
  <c r="AD133" i="5" s="1"/>
  <c r="AC100" i="5"/>
  <c r="AC133" i="5" s="1"/>
  <c r="AB100" i="5"/>
  <c r="AB133" i="5" s="1"/>
  <c r="AA100" i="5"/>
  <c r="AA133" i="5" s="1"/>
  <c r="Z100" i="5"/>
  <c r="Z133" i="5" s="1"/>
  <c r="Y100" i="5"/>
  <c r="Y133" i="5" s="1"/>
  <c r="X100" i="5"/>
  <c r="X133" i="5" s="1"/>
  <c r="W100" i="5"/>
  <c r="W133" i="5" s="1"/>
  <c r="V100" i="5"/>
  <c r="V133" i="5" s="1"/>
  <c r="U100" i="5"/>
  <c r="U133" i="5" s="1"/>
  <c r="T100" i="5"/>
  <c r="T133" i="5" s="1"/>
  <c r="S100" i="5"/>
  <c r="S133" i="5" s="1"/>
  <c r="R100" i="5"/>
  <c r="R133" i="5" s="1"/>
  <c r="BE99" i="5"/>
  <c r="BE107" i="5" s="1"/>
  <c r="BD99" i="5"/>
  <c r="BC99" i="5"/>
  <c r="BG99" i="5" s="1"/>
  <c r="BB99" i="5"/>
  <c r="BB107" i="5" s="1"/>
  <c r="BA99" i="5"/>
  <c r="BA107" i="5" s="1"/>
  <c r="AZ99" i="5"/>
  <c r="AY99" i="5"/>
  <c r="AY107" i="5" s="1"/>
  <c r="AX99" i="5"/>
  <c r="AX107" i="5" s="1"/>
  <c r="AW99" i="5"/>
  <c r="AW107" i="5" s="1"/>
  <c r="AV99" i="5"/>
  <c r="AU99" i="5"/>
  <c r="AU107" i="5" s="1"/>
  <c r="AT99" i="5"/>
  <c r="AT107" i="5" s="1"/>
  <c r="AS99" i="5"/>
  <c r="AS107" i="5" s="1"/>
  <c r="AR99" i="5"/>
  <c r="AQ99" i="5"/>
  <c r="AQ107" i="5" s="1"/>
  <c r="AP99" i="5"/>
  <c r="AP107" i="5" s="1"/>
  <c r="AO99" i="5"/>
  <c r="AO107" i="5" s="1"/>
  <c r="AN99" i="5"/>
  <c r="AM99" i="5"/>
  <c r="AM107" i="5" s="1"/>
  <c r="AJ99" i="5"/>
  <c r="AJ132" i="5" s="1"/>
  <c r="AI99" i="5"/>
  <c r="AI132" i="5" s="1"/>
  <c r="AH99" i="5"/>
  <c r="AH132" i="5" s="1"/>
  <c r="AG99" i="5"/>
  <c r="AG132" i="5" s="1"/>
  <c r="AF99" i="5"/>
  <c r="AF132" i="5" s="1"/>
  <c r="AE99" i="5"/>
  <c r="AE132" i="5" s="1"/>
  <c r="AD99" i="5"/>
  <c r="AD132" i="5" s="1"/>
  <c r="AC99" i="5"/>
  <c r="AC132" i="5" s="1"/>
  <c r="AB99" i="5"/>
  <c r="AB132" i="5" s="1"/>
  <c r="AA99" i="5"/>
  <c r="AA132" i="5" s="1"/>
  <c r="Z99" i="5"/>
  <c r="Z132" i="5" s="1"/>
  <c r="Y99" i="5"/>
  <c r="Y132" i="5" s="1"/>
  <c r="X99" i="5"/>
  <c r="X132" i="5" s="1"/>
  <c r="W99" i="5"/>
  <c r="W132" i="5" s="1"/>
  <c r="V99" i="5"/>
  <c r="V132" i="5" s="1"/>
  <c r="U99" i="5"/>
  <c r="U132" i="5" s="1"/>
  <c r="T99" i="5"/>
  <c r="T132" i="5" s="1"/>
  <c r="S99" i="5"/>
  <c r="S132" i="5" s="1"/>
  <c r="R99" i="5"/>
  <c r="R132" i="5" s="1"/>
  <c r="AJ98" i="5"/>
  <c r="AI98" i="5"/>
  <c r="AH98" i="5"/>
  <c r="AG98" i="5"/>
  <c r="AF98" i="5"/>
  <c r="AE98" i="5"/>
  <c r="AD98" i="5"/>
  <c r="AC98" i="5"/>
  <c r="AB98" i="5"/>
  <c r="AA98" i="5"/>
  <c r="Z98" i="5"/>
  <c r="Y98" i="5"/>
  <c r="X98" i="5"/>
  <c r="W98" i="5"/>
  <c r="V98" i="5"/>
  <c r="U98" i="5"/>
  <c r="T98" i="5"/>
  <c r="S98" i="5"/>
  <c r="R98" i="5"/>
  <c r="BU43" i="5"/>
  <c r="BT43" i="5"/>
  <c r="BS43" i="5"/>
  <c r="BR43" i="5"/>
  <c r="BQ43" i="5"/>
  <c r="BP43" i="5"/>
  <c r="BO43" i="5"/>
  <c r="BN43" i="5"/>
  <c r="BM43" i="5"/>
  <c r="BL43" i="5"/>
  <c r="BK43" i="5"/>
  <c r="BJ43" i="5"/>
  <c r="BI43" i="5"/>
  <c r="BH43" i="5"/>
  <c r="BG43" i="5"/>
  <c r="BF43" i="5"/>
  <c r="BE43" i="5"/>
  <c r="BD43" i="5"/>
  <c r="BC43" i="5"/>
  <c r="BB43" i="5"/>
  <c r="BA43" i="5"/>
  <c r="AZ43" i="5"/>
  <c r="AY43" i="5"/>
  <c r="AX43" i="5"/>
  <c r="AW43" i="5"/>
  <c r="AV43" i="5"/>
  <c r="AU43" i="5"/>
  <c r="AT43" i="5"/>
  <c r="AS43" i="5"/>
  <c r="AR43" i="5"/>
  <c r="AQ43" i="5"/>
  <c r="AP43" i="5"/>
  <c r="AO43" i="5"/>
  <c r="AN43" i="5"/>
  <c r="AM43" i="5"/>
  <c r="AL43" i="5"/>
  <c r="AK43" i="5"/>
  <c r="AJ43" i="5"/>
  <c r="AI43" i="5"/>
  <c r="AH43" i="5"/>
  <c r="AG43" i="5"/>
  <c r="AF43" i="5"/>
  <c r="AE43" i="5"/>
  <c r="AD43" i="5"/>
  <c r="AC43" i="5"/>
  <c r="AB43" i="5"/>
  <c r="AA43" i="5"/>
  <c r="Z43" i="5"/>
  <c r="Y43" i="5"/>
  <c r="X43" i="5"/>
  <c r="W43" i="5"/>
  <c r="V43" i="5"/>
  <c r="U43" i="5"/>
  <c r="T43" i="5"/>
  <c r="S43" i="5"/>
  <c r="R43" i="5"/>
  <c r="Q43" i="5"/>
  <c r="BU42" i="5"/>
  <c r="BT42" i="5"/>
  <c r="BS42" i="5"/>
  <c r="BR42" i="5"/>
  <c r="BQ42" i="5"/>
  <c r="BP42" i="5"/>
  <c r="BO42" i="5"/>
  <c r="BN42" i="5"/>
  <c r="BM42" i="5"/>
  <c r="BL42" i="5"/>
  <c r="BK42" i="5"/>
  <c r="BJ42" i="5"/>
  <c r="BI42" i="5"/>
  <c r="BH42" i="5"/>
  <c r="BG42" i="5"/>
  <c r="BF42" i="5"/>
  <c r="BE42" i="5"/>
  <c r="BD42" i="5"/>
  <c r="BC42" i="5"/>
  <c r="BB42" i="5"/>
  <c r="BA42" i="5"/>
  <c r="AZ42" i="5"/>
  <c r="AY42" i="5"/>
  <c r="AX42" i="5"/>
  <c r="AW42" i="5"/>
  <c r="AV42" i="5"/>
  <c r="AU42" i="5"/>
  <c r="AT42" i="5"/>
  <c r="AS42" i="5"/>
  <c r="AR42" i="5"/>
  <c r="AQ42" i="5"/>
  <c r="AP42" i="5"/>
  <c r="AO42" i="5"/>
  <c r="AN42" i="5"/>
  <c r="AM42" i="5"/>
  <c r="AL42" i="5"/>
  <c r="AK42" i="5"/>
  <c r="AJ42" i="5"/>
  <c r="AI42" i="5"/>
  <c r="AH42" i="5"/>
  <c r="AG42" i="5"/>
  <c r="AF42" i="5"/>
  <c r="AE42" i="5"/>
  <c r="AD42" i="5"/>
  <c r="AC42" i="5"/>
  <c r="AB42" i="5"/>
  <c r="AA42" i="5"/>
  <c r="Z42" i="5"/>
  <c r="Y42" i="5"/>
  <c r="X42" i="5"/>
  <c r="W42" i="5"/>
  <c r="V42" i="5"/>
  <c r="U42" i="5"/>
  <c r="T42" i="5"/>
  <c r="S42" i="5"/>
  <c r="R42" i="5"/>
  <c r="Q42" i="5"/>
  <c r="BU41" i="5"/>
  <c r="BT41" i="5"/>
  <c r="BS41" i="5"/>
  <c r="BR41" i="5"/>
  <c r="BQ41" i="5"/>
  <c r="BP41" i="5"/>
  <c r="BO41" i="5"/>
  <c r="BN41" i="5"/>
  <c r="BM41" i="5"/>
  <c r="BL41" i="5"/>
  <c r="BK41" i="5"/>
  <c r="BJ41" i="5"/>
  <c r="BI41" i="5"/>
  <c r="BH41" i="5"/>
  <c r="BG41" i="5"/>
  <c r="BF41" i="5"/>
  <c r="BE41" i="5"/>
  <c r="BD41" i="5"/>
  <c r="BC41" i="5"/>
  <c r="BB41" i="5"/>
  <c r="BA41" i="5"/>
  <c r="AZ41" i="5"/>
  <c r="AY41" i="5"/>
  <c r="AX41" i="5"/>
  <c r="AW41" i="5"/>
  <c r="AV41" i="5"/>
  <c r="AU41" i="5"/>
  <c r="AT41" i="5"/>
  <c r="AS41" i="5"/>
  <c r="AR41" i="5"/>
  <c r="AQ41" i="5"/>
  <c r="AP41" i="5"/>
  <c r="AO41" i="5"/>
  <c r="AN41" i="5"/>
  <c r="AM41" i="5"/>
  <c r="AL41" i="5"/>
  <c r="AK41" i="5"/>
  <c r="AJ41" i="5"/>
  <c r="AI41" i="5"/>
  <c r="AH41" i="5"/>
  <c r="AG41" i="5"/>
  <c r="AF41" i="5"/>
  <c r="AE41" i="5"/>
  <c r="AD41" i="5"/>
  <c r="AC41" i="5"/>
  <c r="AB41" i="5"/>
  <c r="AA41" i="5"/>
  <c r="Z41" i="5"/>
  <c r="Y41" i="5"/>
  <c r="X41" i="5"/>
  <c r="W41" i="5"/>
  <c r="V41" i="5"/>
  <c r="U41" i="5"/>
  <c r="T41" i="5"/>
  <c r="S41" i="5"/>
  <c r="R41" i="5"/>
  <c r="Q41" i="5"/>
  <c r="BU40" i="5"/>
  <c r="BT40" i="5"/>
  <c r="BS40" i="5"/>
  <c r="BR40" i="5"/>
  <c r="BQ40" i="5"/>
  <c r="BP40" i="5"/>
  <c r="BO40" i="5"/>
  <c r="BN40" i="5"/>
  <c r="BM40" i="5"/>
  <c r="BL40" i="5"/>
  <c r="BK40" i="5"/>
  <c r="BJ40" i="5"/>
  <c r="BI40" i="5"/>
  <c r="BH40" i="5"/>
  <c r="BG40" i="5"/>
  <c r="BF40" i="5"/>
  <c r="BE40" i="5"/>
  <c r="BD40" i="5"/>
  <c r="BC40" i="5"/>
  <c r="BB40" i="5"/>
  <c r="BA40" i="5"/>
  <c r="AZ40" i="5"/>
  <c r="AY40" i="5"/>
  <c r="AX40" i="5"/>
  <c r="AW40" i="5"/>
  <c r="AV40" i="5"/>
  <c r="AU40" i="5"/>
  <c r="AT40" i="5"/>
  <c r="AS40" i="5"/>
  <c r="AR40" i="5"/>
  <c r="AQ40" i="5"/>
  <c r="AP40" i="5"/>
  <c r="AO40" i="5"/>
  <c r="AN40" i="5"/>
  <c r="AM40" i="5"/>
  <c r="AL40" i="5"/>
  <c r="AK40" i="5"/>
  <c r="AJ40" i="5"/>
  <c r="AI40" i="5"/>
  <c r="AH40" i="5"/>
  <c r="AG40" i="5"/>
  <c r="AF40" i="5"/>
  <c r="AE40" i="5"/>
  <c r="AD40" i="5"/>
  <c r="AC40" i="5"/>
  <c r="AB40" i="5"/>
  <c r="AA40" i="5"/>
  <c r="Z40" i="5"/>
  <c r="Y40" i="5"/>
  <c r="X40" i="5"/>
  <c r="W40" i="5"/>
  <c r="V40" i="5"/>
  <c r="U40" i="5"/>
  <c r="T40" i="5"/>
  <c r="S40" i="5"/>
  <c r="R40" i="5"/>
  <c r="Q40" i="5"/>
  <c r="BU39" i="5"/>
  <c r="BT39" i="5"/>
  <c r="BS39" i="5"/>
  <c r="BR39" i="5"/>
  <c r="BQ39" i="5"/>
  <c r="BP39" i="5"/>
  <c r="BO39" i="5"/>
  <c r="BN39" i="5"/>
  <c r="BM39" i="5"/>
  <c r="BL39" i="5"/>
  <c r="BK39" i="5"/>
  <c r="BJ39" i="5"/>
  <c r="BI39" i="5"/>
  <c r="BH39" i="5"/>
  <c r="BG39" i="5"/>
  <c r="BF39" i="5"/>
  <c r="BE39" i="5"/>
  <c r="BD39" i="5"/>
  <c r="BC39" i="5"/>
  <c r="BB39" i="5"/>
  <c r="BA39" i="5"/>
  <c r="AZ39" i="5"/>
  <c r="AY39" i="5"/>
  <c r="AX39" i="5"/>
  <c r="AW39" i="5"/>
  <c r="AV39" i="5"/>
  <c r="AU39" i="5"/>
  <c r="AT39" i="5"/>
  <c r="AS39" i="5"/>
  <c r="AR39" i="5"/>
  <c r="AQ39" i="5"/>
  <c r="AP39" i="5"/>
  <c r="AO39" i="5"/>
  <c r="AN39" i="5"/>
  <c r="AM39" i="5"/>
  <c r="AL39" i="5"/>
  <c r="AK39" i="5"/>
  <c r="AJ39" i="5"/>
  <c r="AI39" i="5"/>
  <c r="AH39" i="5"/>
  <c r="AG39" i="5"/>
  <c r="AF39" i="5"/>
  <c r="AE39" i="5"/>
  <c r="AD39" i="5"/>
  <c r="AC39" i="5"/>
  <c r="AB39" i="5"/>
  <c r="AA39" i="5"/>
  <c r="Z39" i="5"/>
  <c r="Y39" i="5"/>
  <c r="X39" i="5"/>
  <c r="W39" i="5"/>
  <c r="V39" i="5"/>
  <c r="U39" i="5"/>
  <c r="T39" i="5"/>
  <c r="S39" i="5"/>
  <c r="R39" i="5"/>
  <c r="Q39" i="5"/>
  <c r="BU38" i="5"/>
  <c r="BT38" i="5"/>
  <c r="BS38" i="5"/>
  <c r="BR38" i="5"/>
  <c r="BQ38" i="5"/>
  <c r="BP38" i="5"/>
  <c r="BO38" i="5"/>
  <c r="BN38" i="5"/>
  <c r="BM38" i="5"/>
  <c r="BL38" i="5"/>
  <c r="BK38" i="5"/>
  <c r="BJ38" i="5"/>
  <c r="BI38" i="5"/>
  <c r="BH38" i="5"/>
  <c r="BG38" i="5"/>
  <c r="BF38" i="5"/>
  <c r="BE38" i="5"/>
  <c r="BD38" i="5"/>
  <c r="BC38" i="5"/>
  <c r="BB38" i="5"/>
  <c r="BA38" i="5"/>
  <c r="AZ38" i="5"/>
  <c r="AY38" i="5"/>
  <c r="AX38" i="5"/>
  <c r="AW38" i="5"/>
  <c r="AV38" i="5"/>
  <c r="AU38" i="5"/>
  <c r="AT38" i="5"/>
  <c r="AS38" i="5"/>
  <c r="AR38" i="5"/>
  <c r="AQ38" i="5"/>
  <c r="AP38" i="5"/>
  <c r="AO38" i="5"/>
  <c r="AN38" i="5"/>
  <c r="AM38" i="5"/>
  <c r="AL38" i="5"/>
  <c r="AK38" i="5"/>
  <c r="AJ38" i="5"/>
  <c r="AI38" i="5"/>
  <c r="AH38" i="5"/>
  <c r="AG38" i="5"/>
  <c r="AF38" i="5"/>
  <c r="AE38" i="5"/>
  <c r="AD38" i="5"/>
  <c r="AC38" i="5"/>
  <c r="AB38" i="5"/>
  <c r="AA38" i="5"/>
  <c r="Z38" i="5"/>
  <c r="Y38" i="5"/>
  <c r="X38" i="5"/>
  <c r="W38" i="5"/>
  <c r="V38" i="5"/>
  <c r="U38" i="5"/>
  <c r="T38" i="5"/>
  <c r="S38" i="5"/>
  <c r="R38" i="5"/>
  <c r="Q38" i="5"/>
  <c r="BU37" i="5"/>
  <c r="BT37" i="5"/>
  <c r="BS37" i="5"/>
  <c r="BR37" i="5"/>
  <c r="BQ37" i="5"/>
  <c r="BP37" i="5"/>
  <c r="BO37" i="5"/>
  <c r="BN37" i="5"/>
  <c r="BM37" i="5"/>
  <c r="BL37" i="5"/>
  <c r="BK37" i="5"/>
  <c r="BJ37" i="5"/>
  <c r="BI37" i="5"/>
  <c r="BH37" i="5"/>
  <c r="BG37" i="5"/>
  <c r="BF37" i="5"/>
  <c r="BE37" i="5"/>
  <c r="BD37" i="5"/>
  <c r="BC37" i="5"/>
  <c r="BB37" i="5"/>
  <c r="BA37" i="5"/>
  <c r="AZ37" i="5"/>
  <c r="AY37" i="5"/>
  <c r="AX37" i="5"/>
  <c r="AW37" i="5"/>
  <c r="AV37" i="5"/>
  <c r="AU37" i="5"/>
  <c r="AT37" i="5"/>
  <c r="AS37" i="5"/>
  <c r="AR37" i="5"/>
  <c r="AQ37" i="5"/>
  <c r="AP37" i="5"/>
  <c r="AO37" i="5"/>
  <c r="AN37" i="5"/>
  <c r="AM37" i="5"/>
  <c r="AL37" i="5"/>
  <c r="AK37" i="5"/>
  <c r="AJ37" i="5"/>
  <c r="AI37" i="5"/>
  <c r="AH37" i="5"/>
  <c r="AG37" i="5"/>
  <c r="AF37" i="5"/>
  <c r="AE37" i="5"/>
  <c r="AD37" i="5"/>
  <c r="AC37" i="5"/>
  <c r="AB37" i="5"/>
  <c r="AA37" i="5"/>
  <c r="Z37" i="5"/>
  <c r="Y37" i="5"/>
  <c r="X37" i="5"/>
  <c r="W37" i="5"/>
  <c r="V37" i="5"/>
  <c r="U37" i="5"/>
  <c r="T37" i="5"/>
  <c r="S37" i="5"/>
  <c r="R37" i="5"/>
  <c r="Q37" i="5"/>
  <c r="BU36" i="5"/>
  <c r="BT36" i="5"/>
  <c r="BS36" i="5"/>
  <c r="BR36" i="5"/>
  <c r="BQ36" i="5"/>
  <c r="BP36" i="5"/>
  <c r="BO36" i="5"/>
  <c r="BN36" i="5"/>
  <c r="BM36" i="5"/>
  <c r="BL36" i="5"/>
  <c r="BK36" i="5"/>
  <c r="BJ36" i="5"/>
  <c r="BI36" i="5"/>
  <c r="BH36" i="5"/>
  <c r="BG36" i="5"/>
  <c r="BF36" i="5"/>
  <c r="BE36" i="5"/>
  <c r="BD36" i="5"/>
  <c r="BC36" i="5"/>
  <c r="BB36" i="5"/>
  <c r="BA36" i="5"/>
  <c r="AZ36" i="5"/>
  <c r="AY36" i="5"/>
  <c r="AX36" i="5"/>
  <c r="AW36" i="5"/>
  <c r="AV36" i="5"/>
  <c r="AU36" i="5"/>
  <c r="AT36" i="5"/>
  <c r="AS36" i="5"/>
  <c r="AR36" i="5"/>
  <c r="AQ36" i="5"/>
  <c r="AP36" i="5"/>
  <c r="AO36" i="5"/>
  <c r="AN36" i="5"/>
  <c r="AM36" i="5"/>
  <c r="AL36" i="5"/>
  <c r="AK36" i="5"/>
  <c r="AJ36" i="5"/>
  <c r="AI36" i="5"/>
  <c r="AH36" i="5"/>
  <c r="AG36" i="5"/>
  <c r="AF36" i="5"/>
  <c r="AE36" i="5"/>
  <c r="AD36" i="5"/>
  <c r="AC36" i="5"/>
  <c r="AB36" i="5"/>
  <c r="AA36" i="5"/>
  <c r="Z36" i="5"/>
  <c r="Y36" i="5"/>
  <c r="X36" i="5"/>
  <c r="W36" i="5"/>
  <c r="V36" i="5"/>
  <c r="U36" i="5"/>
  <c r="T36" i="5"/>
  <c r="S36" i="5"/>
  <c r="R36" i="5"/>
  <c r="Q36" i="5"/>
  <c r="M34" i="5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2" i="1"/>
  <c r="I29" i="3"/>
  <c r="J29" i="3" s="1"/>
  <c r="K29" i="3" s="1"/>
  <c r="L29" i="3" s="1"/>
  <c r="G29" i="3"/>
  <c r="J28" i="3"/>
  <c r="K28" i="3" s="1"/>
  <c r="L28" i="3" s="1"/>
  <c r="I28" i="3"/>
  <c r="G28" i="3"/>
  <c r="I27" i="3"/>
  <c r="J27" i="3" s="1"/>
  <c r="K27" i="3" s="1"/>
  <c r="L27" i="3" s="1"/>
  <c r="G27" i="3"/>
  <c r="J26" i="3"/>
  <c r="K26" i="3" s="1"/>
  <c r="L26" i="3" s="1"/>
  <c r="I26" i="3"/>
  <c r="G26" i="3"/>
  <c r="I25" i="3"/>
  <c r="J25" i="3" s="1"/>
  <c r="K25" i="3" s="1"/>
  <c r="L25" i="3" s="1"/>
  <c r="G25" i="3"/>
  <c r="J24" i="3"/>
  <c r="K24" i="3" s="1"/>
  <c r="L24" i="3" s="1"/>
  <c r="I24" i="3"/>
  <c r="G24" i="3"/>
  <c r="I23" i="3"/>
  <c r="J23" i="3" s="1"/>
  <c r="K23" i="3" s="1"/>
  <c r="L23" i="3" s="1"/>
  <c r="G23" i="3"/>
  <c r="J22" i="3"/>
  <c r="K22" i="3" s="1"/>
  <c r="L22" i="3" s="1"/>
  <c r="I22" i="3"/>
  <c r="G22" i="3"/>
  <c r="I21" i="3"/>
  <c r="J21" i="3" s="1"/>
  <c r="K21" i="3" s="1"/>
  <c r="L21" i="3" s="1"/>
  <c r="G21" i="3"/>
  <c r="J20" i="3"/>
  <c r="K20" i="3" s="1"/>
  <c r="L20" i="3" s="1"/>
  <c r="I20" i="3"/>
  <c r="G20" i="3"/>
  <c r="I19" i="3"/>
  <c r="J19" i="3" s="1"/>
  <c r="K19" i="3" s="1"/>
  <c r="L19" i="3" s="1"/>
  <c r="G19" i="3"/>
  <c r="J18" i="3"/>
  <c r="K18" i="3" s="1"/>
  <c r="L18" i="3" s="1"/>
  <c r="I18" i="3"/>
  <c r="G18" i="3"/>
  <c r="I17" i="3"/>
  <c r="J17" i="3" s="1"/>
  <c r="K17" i="3" s="1"/>
  <c r="L17" i="3" s="1"/>
  <c r="G17" i="3"/>
  <c r="J16" i="3"/>
  <c r="K16" i="3" s="1"/>
  <c r="L16" i="3" s="1"/>
  <c r="I16" i="3"/>
  <c r="G16" i="3"/>
  <c r="I15" i="3"/>
  <c r="J15" i="3" s="1"/>
  <c r="K15" i="3" s="1"/>
  <c r="L15" i="3" s="1"/>
  <c r="G15" i="3"/>
  <c r="J14" i="3"/>
  <c r="K14" i="3" s="1"/>
  <c r="L14" i="3" s="1"/>
  <c r="I14" i="3"/>
  <c r="G14" i="3"/>
  <c r="I13" i="3"/>
  <c r="J13" i="3" s="1"/>
  <c r="K13" i="3" s="1"/>
  <c r="L13" i="3" s="1"/>
  <c r="G13" i="3"/>
  <c r="J12" i="3"/>
  <c r="K12" i="3" s="1"/>
  <c r="L12" i="3" s="1"/>
  <c r="I12" i="3"/>
  <c r="G12" i="3"/>
  <c r="I11" i="3"/>
  <c r="J11" i="3" s="1"/>
  <c r="K11" i="3" s="1"/>
  <c r="L11" i="3" s="1"/>
  <c r="G11" i="3"/>
  <c r="J10" i="3"/>
  <c r="K10" i="3" s="1"/>
  <c r="L10" i="3" s="1"/>
  <c r="I10" i="3"/>
  <c r="G10" i="3"/>
  <c r="I9" i="3"/>
  <c r="J9" i="3" s="1"/>
  <c r="K9" i="3" s="1"/>
  <c r="L9" i="3" s="1"/>
  <c r="G9" i="3"/>
  <c r="J8" i="3"/>
  <c r="K8" i="3" s="1"/>
  <c r="L8" i="3" s="1"/>
  <c r="I8" i="3"/>
  <c r="G8" i="3"/>
  <c r="I7" i="3"/>
  <c r="J7" i="3" s="1"/>
  <c r="K7" i="3" s="1"/>
  <c r="L7" i="3" s="1"/>
  <c r="G7" i="3"/>
  <c r="J6" i="3"/>
  <c r="K6" i="3" s="1"/>
  <c r="L6" i="3" s="1"/>
  <c r="I6" i="3"/>
  <c r="G6" i="3"/>
  <c r="L5" i="3"/>
  <c r="J5" i="3"/>
  <c r="I5" i="3"/>
  <c r="G5" i="3"/>
  <c r="L4" i="3"/>
  <c r="J4" i="3"/>
  <c r="I4" i="3"/>
  <c r="G4" i="3"/>
  <c r="I3" i="3"/>
  <c r="J3" i="3" s="1"/>
  <c r="K3" i="3" s="1"/>
  <c r="L3" i="3" s="1"/>
  <c r="G3" i="3"/>
  <c r="AU115" i="5" l="1"/>
  <c r="BI101" i="5"/>
  <c r="BI99" i="5"/>
  <c r="BF100" i="5"/>
  <c r="AN114" i="5"/>
  <c r="AR114" i="5"/>
  <c r="AV114" i="5"/>
  <c r="AZ114" i="5"/>
  <c r="BD114" i="5"/>
  <c r="R124" i="5"/>
  <c r="T124" i="5"/>
  <c r="V124" i="5"/>
  <c r="X124" i="5"/>
  <c r="Z124" i="5"/>
  <c r="AB124" i="5"/>
  <c r="AD124" i="5"/>
  <c r="AF124" i="5"/>
  <c r="AH124" i="5"/>
  <c r="AJ124" i="5"/>
  <c r="AP108" i="5"/>
  <c r="AP115" i="5" s="1"/>
  <c r="R126" i="5"/>
  <c r="V126" i="5"/>
  <c r="Z126" i="5"/>
  <c r="AD126" i="5"/>
  <c r="AH126" i="5"/>
  <c r="AO109" i="5"/>
  <c r="S127" i="5"/>
  <c r="U127" i="5"/>
  <c r="W127" i="5"/>
  <c r="Y127" i="5"/>
  <c r="AA127" i="5"/>
  <c r="AC127" i="5"/>
  <c r="AE127" i="5"/>
  <c r="AG127" i="5"/>
  <c r="AI127" i="5"/>
  <c r="AP110" i="5"/>
  <c r="R128" i="5"/>
  <c r="V128" i="5"/>
  <c r="Z128" i="5"/>
  <c r="AD128" i="5"/>
  <c r="AH128" i="5"/>
  <c r="AO111" i="5"/>
  <c r="S129" i="5"/>
  <c r="U129" i="5"/>
  <c r="W129" i="5"/>
  <c r="Y129" i="5"/>
  <c r="AA129" i="5"/>
  <c r="AC129" i="5"/>
  <c r="AE129" i="5"/>
  <c r="AG129" i="5"/>
  <c r="AI129" i="5"/>
  <c r="AP112" i="5"/>
  <c r="R130" i="5"/>
  <c r="V130" i="5"/>
  <c r="Z130" i="5"/>
  <c r="AD130" i="5"/>
  <c r="AH130" i="5"/>
  <c r="AQ113" i="5"/>
  <c r="BF99" i="5"/>
  <c r="BJ99" i="5"/>
  <c r="AQ108" i="5"/>
  <c r="AU108" i="5"/>
  <c r="AY108" i="5"/>
  <c r="AY115" i="5" s="1"/>
  <c r="BC108" i="5"/>
  <c r="BG100" i="5"/>
  <c r="AN109" i="5"/>
  <c r="AR109" i="5"/>
  <c r="AR115" i="5" s="1"/>
  <c r="AV109" i="5"/>
  <c r="AZ109" i="5"/>
  <c r="AZ115" i="5" s="1"/>
  <c r="BD109" i="5"/>
  <c r="AO110" i="5"/>
  <c r="AS110" i="5"/>
  <c r="AW110" i="5"/>
  <c r="BA110" i="5"/>
  <c r="BE110" i="5"/>
  <c r="BE115" i="5" s="1"/>
  <c r="AP111" i="5"/>
  <c r="AT111" i="5"/>
  <c r="AX111" i="5"/>
  <c r="BB111" i="5"/>
  <c r="BF103" i="5"/>
  <c r="BJ103" i="5"/>
  <c r="AM112" i="5"/>
  <c r="AQ112" i="5"/>
  <c r="AU112" i="5"/>
  <c r="AY112" i="5"/>
  <c r="BC112" i="5"/>
  <c r="BG104" i="5"/>
  <c r="AN113" i="5"/>
  <c r="AR113" i="5"/>
  <c r="AV113" i="5"/>
  <c r="AZ113" i="5"/>
  <c r="BD113" i="5"/>
  <c r="BH105" i="5"/>
  <c r="AO114" i="5"/>
  <c r="AS114" i="5"/>
  <c r="AW114" i="5"/>
  <c r="BA114" i="5"/>
  <c r="BE114" i="5"/>
  <c r="BI106" i="5"/>
  <c r="BC107" i="5"/>
  <c r="AF125" i="5"/>
  <c r="AH125" i="5"/>
  <c r="AJ125" i="5"/>
  <c r="S126" i="5"/>
  <c r="W126" i="5"/>
  <c r="AA126" i="5"/>
  <c r="AE126" i="5"/>
  <c r="AI126" i="5"/>
  <c r="AQ109" i="5"/>
  <c r="S128" i="5"/>
  <c r="W128" i="5"/>
  <c r="AA128" i="5"/>
  <c r="AE128" i="5"/>
  <c r="AI128" i="5"/>
  <c r="S130" i="5"/>
  <c r="W130" i="5"/>
  <c r="AA130" i="5"/>
  <c r="AE130" i="5"/>
  <c r="AI130" i="5"/>
  <c r="R131" i="5"/>
  <c r="T131" i="5"/>
  <c r="V131" i="5"/>
  <c r="X131" i="5"/>
  <c r="Z131" i="5"/>
  <c r="AB131" i="5"/>
  <c r="AD131" i="5"/>
  <c r="AF131" i="5"/>
  <c r="AH131" i="5"/>
  <c r="AJ131" i="5"/>
  <c r="BB114" i="5"/>
  <c r="T126" i="5"/>
  <c r="X126" i="5"/>
  <c r="AB126" i="5"/>
  <c r="AF126" i="5"/>
  <c r="AJ126" i="5"/>
  <c r="R127" i="5"/>
  <c r="T127" i="5"/>
  <c r="V127" i="5"/>
  <c r="X127" i="5"/>
  <c r="Z127" i="5"/>
  <c r="AB127" i="5"/>
  <c r="AD127" i="5"/>
  <c r="AF127" i="5"/>
  <c r="AH127" i="5"/>
  <c r="AJ127" i="5"/>
  <c r="BB110" i="5"/>
  <c r="T128" i="5"/>
  <c r="X128" i="5"/>
  <c r="AB128" i="5"/>
  <c r="AF128" i="5"/>
  <c r="AJ128" i="5"/>
  <c r="R129" i="5"/>
  <c r="T129" i="5"/>
  <c r="V129" i="5"/>
  <c r="X129" i="5"/>
  <c r="Z129" i="5"/>
  <c r="AB129" i="5"/>
  <c r="AD129" i="5"/>
  <c r="AF129" i="5"/>
  <c r="AH129" i="5"/>
  <c r="AJ129" i="5"/>
  <c r="T130" i="5"/>
  <c r="X130" i="5"/>
  <c r="AB130" i="5"/>
  <c r="AF130" i="5"/>
  <c r="AJ130" i="5"/>
  <c r="BH100" i="5"/>
  <c r="BG103" i="5"/>
  <c r="BH104" i="5"/>
  <c r="BI105" i="5"/>
  <c r="U124" i="5"/>
  <c r="Y124" i="5"/>
  <c r="AC124" i="5"/>
  <c r="AG124" i="5"/>
  <c r="AN115" i="5"/>
  <c r="BD115" i="5"/>
  <c r="BH99" i="5"/>
  <c r="AO108" i="5"/>
  <c r="AO115" i="5" s="1"/>
  <c r="AS108" i="5"/>
  <c r="AW108" i="5"/>
  <c r="AW115" i="5" s="1"/>
  <c r="BA108" i="5"/>
  <c r="BA115" i="5" s="1"/>
  <c r="BE108" i="5"/>
  <c r="AP109" i="5"/>
  <c r="AT109" i="5"/>
  <c r="AX109" i="5"/>
  <c r="AX115" i="5" s="1"/>
  <c r="BB109" i="5"/>
  <c r="BB115" i="5" s="1"/>
  <c r="BF101" i="5"/>
  <c r="AM110" i="5"/>
  <c r="AM115" i="5" s="1"/>
  <c r="AQ110" i="5"/>
  <c r="AQ115" i="5" s="1"/>
  <c r="AU110" i="5"/>
  <c r="AY110" i="5"/>
  <c r="BC110" i="5"/>
  <c r="BG102" i="5"/>
  <c r="AN111" i="5"/>
  <c r="AR111" i="5"/>
  <c r="AV111" i="5"/>
  <c r="AV115" i="5" s="1"/>
  <c r="AZ111" i="5"/>
  <c r="BD111" i="5"/>
  <c r="AO112" i="5"/>
  <c r="AS112" i="5"/>
  <c r="AS115" i="5" s="1"/>
  <c r="AW112" i="5"/>
  <c r="BA112" i="5"/>
  <c r="BE112" i="5"/>
  <c r="AP113" i="5"/>
  <c r="AT113" i="5"/>
  <c r="AT115" i="5" s="1"/>
  <c r="AX113" i="5"/>
  <c r="BB113" i="5"/>
  <c r="BF105" i="5"/>
  <c r="AQ114" i="5"/>
  <c r="AU114" i="5"/>
  <c r="AY114" i="5"/>
  <c r="BC114" i="5"/>
  <c r="BG106" i="5"/>
  <c r="U126" i="5"/>
  <c r="Y126" i="5"/>
  <c r="AC126" i="5"/>
  <c r="AG126" i="5"/>
  <c r="U128" i="5"/>
  <c r="Y128" i="5"/>
  <c r="AC128" i="5"/>
  <c r="AG128" i="5"/>
  <c r="U130" i="5"/>
  <c r="Y130" i="5"/>
  <c r="AC130" i="5"/>
  <c r="AG130" i="5"/>
  <c r="S131" i="5"/>
  <c r="U131" i="5"/>
  <c r="W131" i="5"/>
  <c r="Y131" i="5"/>
  <c r="AA131" i="5"/>
  <c r="AC131" i="5"/>
  <c r="AE131" i="5"/>
  <c r="AG131" i="5"/>
  <c r="AI131" i="5"/>
  <c r="AP269" i="5"/>
  <c r="AQ269" i="5" s="1"/>
  <c r="AP265" i="5"/>
  <c r="AQ265" i="5" s="1"/>
  <c r="AP261" i="5"/>
  <c r="AQ261" i="5" s="1"/>
  <c r="AP257" i="5"/>
  <c r="AQ257" i="5" s="1"/>
  <c r="AP253" i="5"/>
  <c r="AQ253" i="5" s="1"/>
  <c r="AP249" i="5"/>
  <c r="AQ249" i="5" s="1"/>
  <c r="AP245" i="5"/>
  <c r="AQ245" i="5" s="1"/>
  <c r="AP241" i="5"/>
  <c r="AQ241" i="5" s="1"/>
  <c r="AP237" i="5"/>
  <c r="AQ237" i="5" s="1"/>
  <c r="AP233" i="5"/>
  <c r="AQ233" i="5" s="1"/>
  <c r="AP229" i="5"/>
  <c r="AQ229" i="5" s="1"/>
  <c r="AP225" i="5"/>
  <c r="AQ225" i="5" s="1"/>
  <c r="AP221" i="5"/>
  <c r="AQ221" i="5" s="1"/>
  <c r="AP217" i="5"/>
  <c r="AQ217" i="5" s="1"/>
  <c r="AP213" i="5"/>
  <c r="AQ213" i="5" s="1"/>
  <c r="AP209" i="5"/>
  <c r="AQ209" i="5" s="1"/>
  <c r="AP205" i="5"/>
  <c r="AQ205" i="5" s="1"/>
  <c r="AP201" i="5"/>
  <c r="AQ201" i="5" s="1"/>
  <c r="AP197" i="5"/>
  <c r="AQ197" i="5" s="1"/>
  <c r="AP193" i="5"/>
  <c r="AQ193" i="5" s="1"/>
  <c r="AP189" i="5"/>
  <c r="AQ189" i="5" s="1"/>
  <c r="AP185" i="5"/>
  <c r="AQ185" i="5" s="1"/>
  <c r="AP181" i="5"/>
  <c r="AQ181" i="5" s="1"/>
  <c r="AP177" i="5"/>
  <c r="AQ177" i="5" s="1"/>
  <c r="AP173" i="5"/>
  <c r="AQ173" i="5" s="1"/>
  <c r="AP169" i="5"/>
  <c r="AQ169" i="5" s="1"/>
  <c r="AP270" i="5"/>
  <c r="AQ270" i="5" s="1"/>
  <c r="AP266" i="5"/>
  <c r="AQ266" i="5" s="1"/>
  <c r="AP262" i="5"/>
  <c r="AQ262" i="5" s="1"/>
  <c r="AP258" i="5"/>
  <c r="AQ258" i="5" s="1"/>
  <c r="AP254" i="5"/>
  <c r="AQ254" i="5" s="1"/>
  <c r="AP250" i="5"/>
  <c r="AQ250" i="5" s="1"/>
  <c r="AP246" i="5"/>
  <c r="AQ246" i="5" s="1"/>
  <c r="AP242" i="5"/>
  <c r="AQ242" i="5" s="1"/>
  <c r="AP238" i="5"/>
  <c r="AQ238" i="5" s="1"/>
  <c r="AP234" i="5"/>
  <c r="AQ234" i="5" s="1"/>
  <c r="AP230" i="5"/>
  <c r="AQ230" i="5" s="1"/>
  <c r="AP226" i="5"/>
  <c r="AQ226" i="5" s="1"/>
  <c r="AP222" i="5"/>
  <c r="AQ222" i="5" s="1"/>
  <c r="AP218" i="5"/>
  <c r="AQ218" i="5" s="1"/>
  <c r="AP214" i="5"/>
  <c r="AQ214" i="5" s="1"/>
  <c r="AP210" i="5"/>
  <c r="AQ210" i="5" s="1"/>
  <c r="AP206" i="5"/>
  <c r="AQ206" i="5" s="1"/>
  <c r="AP202" i="5"/>
  <c r="AQ202" i="5" s="1"/>
  <c r="AP198" i="5"/>
  <c r="AQ198" i="5" s="1"/>
  <c r="AP194" i="5"/>
  <c r="AQ194" i="5" s="1"/>
  <c r="AP190" i="5"/>
  <c r="AQ190" i="5" s="1"/>
  <c r="AP186" i="5"/>
  <c r="AQ186" i="5" s="1"/>
  <c r="AP182" i="5"/>
  <c r="AQ182" i="5" s="1"/>
  <c r="AP178" i="5"/>
  <c r="AQ178" i="5" s="1"/>
  <c r="AP174" i="5"/>
  <c r="AQ174" i="5" s="1"/>
  <c r="AP170" i="5"/>
  <c r="AQ170" i="5" s="1"/>
  <c r="AP166" i="5"/>
  <c r="AQ166" i="5" s="1"/>
  <c r="AP162" i="5"/>
  <c r="AQ162" i="5" s="1"/>
  <c r="AP158" i="5"/>
  <c r="AQ158" i="5" s="1"/>
  <c r="AP154" i="5"/>
  <c r="AQ154" i="5" s="1"/>
  <c r="AP150" i="5"/>
  <c r="AQ150" i="5" s="1"/>
  <c r="AP267" i="5"/>
  <c r="AQ267" i="5" s="1"/>
  <c r="AP263" i="5"/>
  <c r="AQ263" i="5" s="1"/>
  <c r="AP259" i="5"/>
  <c r="AQ259" i="5" s="1"/>
  <c r="AP255" i="5"/>
  <c r="AQ255" i="5" s="1"/>
  <c r="AP251" i="5"/>
  <c r="AQ251" i="5" s="1"/>
  <c r="AP247" i="5"/>
  <c r="AQ247" i="5" s="1"/>
  <c r="AP243" i="5"/>
  <c r="AQ243" i="5" s="1"/>
  <c r="AP239" i="5"/>
  <c r="AQ239" i="5" s="1"/>
  <c r="AP235" i="5"/>
  <c r="AQ235" i="5" s="1"/>
  <c r="AP231" i="5"/>
  <c r="AQ231" i="5" s="1"/>
  <c r="AP227" i="5"/>
  <c r="AQ227" i="5" s="1"/>
  <c r="AP223" i="5"/>
  <c r="AQ223" i="5" s="1"/>
  <c r="AP219" i="5"/>
  <c r="AQ219" i="5" s="1"/>
  <c r="AP215" i="5"/>
  <c r="AQ215" i="5" s="1"/>
  <c r="AP211" i="5"/>
  <c r="AQ211" i="5" s="1"/>
  <c r="AP207" i="5"/>
  <c r="AQ207" i="5" s="1"/>
  <c r="AP203" i="5"/>
  <c r="AQ203" i="5" s="1"/>
  <c r="AP199" i="5"/>
  <c r="AQ199" i="5" s="1"/>
  <c r="AP195" i="5"/>
  <c r="AQ195" i="5" s="1"/>
  <c r="AP191" i="5"/>
  <c r="AQ191" i="5" s="1"/>
  <c r="AP187" i="5"/>
  <c r="AQ187" i="5" s="1"/>
  <c r="AP183" i="5"/>
  <c r="AQ183" i="5" s="1"/>
  <c r="AP179" i="5"/>
  <c r="AQ179" i="5" s="1"/>
  <c r="AP175" i="5"/>
  <c r="AQ175" i="5" s="1"/>
  <c r="AP171" i="5"/>
  <c r="AQ171" i="5" s="1"/>
  <c r="AP167" i="5"/>
  <c r="AQ167" i="5" s="1"/>
  <c r="AP163" i="5"/>
  <c r="AQ163" i="5" s="1"/>
  <c r="AP159" i="5"/>
  <c r="AQ159" i="5" s="1"/>
  <c r="AP155" i="5"/>
  <c r="AQ155" i="5" s="1"/>
  <c r="AP151" i="5"/>
  <c r="AQ151" i="5" s="1"/>
  <c r="AP147" i="5"/>
  <c r="AQ147" i="5" s="1"/>
  <c r="AP143" i="5"/>
  <c r="AQ143" i="5" s="1"/>
  <c r="AP139" i="5"/>
  <c r="AQ139" i="5" s="1"/>
  <c r="AP136" i="5"/>
  <c r="AQ136" i="5" s="1"/>
  <c r="AP268" i="5"/>
  <c r="AQ268" i="5" s="1"/>
  <c r="AP264" i="5"/>
  <c r="AQ264" i="5" s="1"/>
  <c r="AP260" i="5"/>
  <c r="AQ260" i="5" s="1"/>
  <c r="AP256" i="5"/>
  <c r="AQ256" i="5" s="1"/>
  <c r="AP252" i="5"/>
  <c r="AQ252" i="5" s="1"/>
  <c r="AP248" i="5"/>
  <c r="AQ248" i="5" s="1"/>
  <c r="AP244" i="5"/>
  <c r="AQ244" i="5" s="1"/>
  <c r="AP240" i="5"/>
  <c r="AQ240" i="5" s="1"/>
  <c r="AP236" i="5"/>
  <c r="AQ236" i="5" s="1"/>
  <c r="AP232" i="5"/>
  <c r="AQ232" i="5" s="1"/>
  <c r="AP228" i="5"/>
  <c r="AQ228" i="5" s="1"/>
  <c r="AP224" i="5"/>
  <c r="AQ224" i="5" s="1"/>
  <c r="AP220" i="5"/>
  <c r="AQ220" i="5" s="1"/>
  <c r="AP216" i="5"/>
  <c r="AQ216" i="5" s="1"/>
  <c r="AP212" i="5"/>
  <c r="AQ212" i="5" s="1"/>
  <c r="AP146" i="5"/>
  <c r="AQ146" i="5" s="1"/>
  <c r="AP134" i="5"/>
  <c r="AQ134" i="5" s="1"/>
  <c r="AP204" i="5"/>
  <c r="AQ204" i="5" s="1"/>
  <c r="AP196" i="5"/>
  <c r="AQ196" i="5" s="1"/>
  <c r="AP188" i="5"/>
  <c r="AQ188" i="5" s="1"/>
  <c r="AP180" i="5"/>
  <c r="AQ180" i="5" s="1"/>
  <c r="AP172" i="5"/>
  <c r="AQ172" i="5" s="1"/>
  <c r="AP165" i="5"/>
  <c r="AQ165" i="5" s="1"/>
  <c r="AP161" i="5"/>
  <c r="AQ161" i="5" s="1"/>
  <c r="AP157" i="5"/>
  <c r="AQ157" i="5" s="1"/>
  <c r="AP142" i="5"/>
  <c r="AQ142" i="5" s="1"/>
  <c r="AP138" i="5"/>
  <c r="AQ138" i="5" s="1"/>
  <c r="AP132" i="5"/>
  <c r="AQ132" i="5" s="1"/>
  <c r="AP208" i="5"/>
  <c r="AQ208" i="5" s="1"/>
  <c r="AP200" i="5"/>
  <c r="AQ200" i="5" s="1"/>
  <c r="AP192" i="5"/>
  <c r="AQ192" i="5" s="1"/>
  <c r="AP184" i="5"/>
  <c r="AQ184" i="5" s="1"/>
  <c r="AP176" i="5"/>
  <c r="AQ176" i="5" s="1"/>
  <c r="AP168" i="5"/>
  <c r="AQ168" i="5" s="1"/>
  <c r="AP164" i="5"/>
  <c r="AQ164" i="5" s="1"/>
  <c r="AP160" i="5"/>
  <c r="AQ160" i="5" s="1"/>
  <c r="AP156" i="5"/>
  <c r="AQ156" i="5" s="1"/>
  <c r="AP152" i="5"/>
  <c r="AQ152" i="5" s="1"/>
  <c r="AP148" i="5"/>
  <c r="AQ148" i="5" s="1"/>
  <c r="AP145" i="5"/>
  <c r="AQ145" i="5" s="1"/>
  <c r="AP140" i="5"/>
  <c r="AQ140" i="5" s="1"/>
  <c r="AP137" i="5"/>
  <c r="AQ137" i="5" s="1"/>
  <c r="AP133" i="5"/>
  <c r="AQ133" i="5" s="1"/>
  <c r="AP129" i="5"/>
  <c r="AQ129" i="5" s="1"/>
  <c r="AP120" i="5"/>
  <c r="AQ120" i="5" s="1"/>
  <c r="AP122" i="5"/>
  <c r="AQ122" i="5" s="1"/>
  <c r="AP123" i="5"/>
  <c r="AQ123" i="5" s="1"/>
  <c r="AP127" i="5"/>
  <c r="AQ127" i="5" s="1"/>
  <c r="AP141" i="5"/>
  <c r="AQ141" i="5" s="1"/>
  <c r="AP149" i="5"/>
  <c r="AQ149" i="5" s="1"/>
  <c r="AP121" i="5"/>
  <c r="AQ121" i="5" s="1"/>
  <c r="AP125" i="5"/>
  <c r="AQ125" i="5" s="1"/>
  <c r="AP130" i="5"/>
  <c r="AQ130" i="5" s="1"/>
  <c r="AP135" i="5"/>
  <c r="AQ135" i="5" s="1"/>
  <c r="AP144" i="5"/>
  <c r="AQ144" i="5" s="1"/>
  <c r="AP153" i="5"/>
  <c r="AQ153" i="5" s="1"/>
  <c r="AP128" i="5"/>
  <c r="AQ128" i="5" s="1"/>
  <c r="BC115" i="5" l="1"/>
</calcChain>
</file>

<file path=xl/comments1.xml><?xml version="1.0" encoding="utf-8"?>
<comments xmlns="http://schemas.openxmlformats.org/spreadsheetml/2006/main">
  <authors>
    <author>Murilo</author>
  </authors>
  <commentList>
    <comment ref="G22" authorId="0" shapeId="0">
      <text>
        <r>
          <rPr>
            <b/>
            <sz val="9"/>
            <color indexed="81"/>
            <rFont val="Segoe UI"/>
            <family val="2"/>
          </rPr>
          <t>Murilo:</t>
        </r>
        <r>
          <rPr>
            <sz val="9"/>
            <color indexed="81"/>
            <rFont val="Segoe UI"/>
            <family val="2"/>
          </rPr>
          <t xml:space="preserve">
REGRESSAO</t>
        </r>
      </text>
    </comment>
  </commentList>
</comments>
</file>

<file path=xl/comments2.xml><?xml version="1.0" encoding="utf-8"?>
<comments xmlns="http://schemas.openxmlformats.org/spreadsheetml/2006/main">
  <authors>
    <author>Murilo</author>
  </authors>
  <commentList>
    <comment ref="K4" authorId="0" shapeId="0">
      <text>
        <r>
          <rPr>
            <b/>
            <sz val="9"/>
            <color indexed="81"/>
            <rFont val="Segoe UI"/>
            <family val="2"/>
          </rPr>
          <t>Murilo:</t>
        </r>
        <r>
          <rPr>
            <sz val="9"/>
            <color indexed="81"/>
            <rFont val="Segoe UI"/>
            <family val="2"/>
          </rPr>
          <t xml:space="preserve">
ajustados para condição anterior de 21 e 12 cm</t>
        </r>
      </text>
    </comment>
  </commentList>
</comments>
</file>

<file path=xl/sharedStrings.xml><?xml version="1.0" encoding="utf-8"?>
<sst xmlns="http://schemas.openxmlformats.org/spreadsheetml/2006/main" count="1560" uniqueCount="180">
  <si>
    <t>Trench</t>
  </si>
  <si>
    <t>Depth</t>
  </si>
  <si>
    <t>Rep</t>
  </si>
  <si>
    <t>theta</t>
  </si>
  <si>
    <t>SF</t>
  </si>
  <si>
    <t>A</t>
  </si>
  <si>
    <t>B</t>
  </si>
  <si>
    <t>C</t>
  </si>
  <si>
    <t>D</t>
  </si>
  <si>
    <t>theta_sample</t>
  </si>
  <si>
    <t>theta_probe</t>
  </si>
  <si>
    <t>SF_probe</t>
  </si>
  <si>
    <t>Fa</t>
  </si>
  <si>
    <t>Fw</t>
  </si>
  <si>
    <t>Folegatti</t>
  </si>
  <si>
    <t>depth_probe</t>
  </si>
  <si>
    <t>ref_tube</t>
  </si>
  <si>
    <t>depth</t>
  </si>
  <si>
    <t>repetition</t>
  </si>
  <si>
    <t>trench</t>
  </si>
  <si>
    <t>probe_owner</t>
  </si>
  <si>
    <t>probe_model</t>
  </si>
  <si>
    <t>DIVINER 2000</t>
  </si>
  <si>
    <t>Trincheira</t>
  </si>
  <si>
    <t>Repetição</t>
  </si>
  <si>
    <t>Scaled Freqquency</t>
  </si>
  <si>
    <t>Trench sample</t>
  </si>
  <si>
    <t>Tubos</t>
  </si>
  <si>
    <t>Solo</t>
  </si>
  <si>
    <t>Nitossolo</t>
  </si>
  <si>
    <t>Argissolo</t>
  </si>
  <si>
    <t>DIVINER</t>
  </si>
  <si>
    <t>Acima do solo (cm)</t>
  </si>
  <si>
    <t>Validação</t>
  </si>
  <si>
    <t>Tratamento</t>
  </si>
  <si>
    <t>Status</t>
  </si>
  <si>
    <t>Dif Validacao</t>
  </si>
  <si>
    <t>Obs</t>
  </si>
  <si>
    <t>Referencia</t>
  </si>
  <si>
    <t>Defasagem</t>
  </si>
  <si>
    <t>Referencia Teste</t>
  </si>
  <si>
    <t>OBS</t>
  </si>
  <si>
    <t>Tubo</t>
  </si>
  <si>
    <t>Trata</t>
  </si>
  <si>
    <t>referencia</t>
  </si>
  <si>
    <t>Linha</t>
  </si>
  <si>
    <t>SP</t>
  </si>
  <si>
    <t>ok</t>
  </si>
  <si>
    <t>Entre-Linha</t>
  </si>
  <si>
    <t>Cortado? Erosão?</t>
  </si>
  <si>
    <t>Diferença entre alturas (erosao, corte?)</t>
  </si>
  <si>
    <t>-</t>
  </si>
  <si>
    <t>Buraco Bandeira</t>
  </si>
  <si>
    <t>Buraco (Foto)</t>
  </si>
  <si>
    <t>Quebrado</t>
  </si>
  <si>
    <t>Buraco Lateral</t>
  </si>
  <si>
    <t>CP</t>
  </si>
  <si>
    <t>Não encontrado</t>
  </si>
  <si>
    <t>Sem Tampa</t>
  </si>
  <si>
    <t>Sem Tampa (CHEIO DÁGUA)</t>
  </si>
  <si>
    <t>buraco dreno</t>
  </si>
  <si>
    <t>Video</t>
  </si>
  <si>
    <t>https:</t>
  </si>
  <si>
    <t>www.youtube.com</t>
  </si>
  <si>
    <t>watch?v=n2LmTkI-WuQ</t>
  </si>
  <si>
    <t>Depth Sample</t>
  </si>
  <si>
    <t>Repetition number</t>
  </si>
  <si>
    <t>Soil Moisture Sampled</t>
  </si>
  <si>
    <t>Soil Moisture Probe</t>
  </si>
  <si>
    <t>Depth Probe</t>
  </si>
  <si>
    <t>Probe Model</t>
  </si>
  <si>
    <t>Probe Owner</t>
  </si>
  <si>
    <t>Tube Reference (map)</t>
  </si>
  <si>
    <t>Frequency Air</t>
  </si>
  <si>
    <t>Frequency Water</t>
  </si>
  <si>
    <t>A:</t>
  </si>
  <si>
    <t>B:</t>
  </si>
  <si>
    <t>C:</t>
  </si>
  <si>
    <t>time_probe</t>
  </si>
  <si>
    <t>Calibration Probe</t>
  </si>
  <si>
    <t>prof</t>
  </si>
  <si>
    <t>diviner_owner</t>
  </si>
  <si>
    <t>theta_MVG</t>
  </si>
  <si>
    <t>type</t>
  </si>
  <si>
    <t>min</t>
  </si>
  <si>
    <t>GEPEMA</t>
  </si>
  <si>
    <t>max</t>
  </si>
  <si>
    <t>DEPTH</t>
  </si>
  <si>
    <t>LL</t>
  </si>
  <si>
    <t>DUL</t>
  </si>
  <si>
    <t>SAT</t>
  </si>
  <si>
    <t>ksat Est</t>
  </si>
  <si>
    <t>CAD</t>
  </si>
  <si>
    <t>Trincheira + Prox</t>
  </si>
  <si>
    <t>MEDIA</t>
  </si>
  <si>
    <t>x</t>
  </si>
  <si>
    <t>trinc</t>
  </si>
  <si>
    <r>
      <rPr>
        <sz val="12"/>
        <color theme="1"/>
        <rFont val="Symbol"/>
        <family val="1"/>
        <charset val="2"/>
      </rPr>
      <t>q</t>
    </r>
    <r>
      <rPr>
        <sz val="12"/>
        <color theme="1"/>
        <rFont val="Calibri"/>
        <family val="2"/>
        <scheme val="minor"/>
      </rPr>
      <t xml:space="preserve"> </t>
    </r>
  </si>
  <si>
    <t>nº</t>
  </si>
  <si>
    <r>
      <t>(cm</t>
    </r>
    <r>
      <rPr>
        <vertAlign val="superscript"/>
        <sz val="11"/>
        <color indexed="8"/>
        <rFont val="Calibri"/>
        <family val="2"/>
      </rPr>
      <t>3</t>
    </r>
    <r>
      <rPr>
        <sz val="11"/>
        <color indexed="8"/>
        <rFont val="Calibri"/>
        <family val="2"/>
      </rPr>
      <t>.cm</t>
    </r>
    <r>
      <rPr>
        <vertAlign val="superscript"/>
        <sz val="11"/>
        <color indexed="8"/>
        <rFont val="Calibri"/>
        <family val="2"/>
      </rPr>
      <t>-3</t>
    </r>
    <r>
      <rPr>
        <sz val="11"/>
        <color indexed="8"/>
        <rFont val="Calibri"/>
        <family val="2"/>
      </rPr>
      <t>)</t>
    </r>
  </si>
  <si>
    <t>Prof</t>
  </si>
  <si>
    <t>Qualidade (x = ruim)</t>
  </si>
  <si>
    <t>r</t>
  </si>
  <si>
    <t>1.5.1</t>
  </si>
  <si>
    <t>h</t>
  </si>
  <si>
    <t>1.5.2</t>
  </si>
  <si>
    <t>1.5.3</t>
  </si>
  <si>
    <t>1.15.1</t>
  </si>
  <si>
    <t>1.15.2</t>
  </si>
  <si>
    <t>1.15.3</t>
  </si>
  <si>
    <t>1.30.1</t>
  </si>
  <si>
    <t>1.30.2</t>
  </si>
  <si>
    <t>1.30.3</t>
  </si>
  <si>
    <t>1.60.1</t>
  </si>
  <si>
    <t>1.60.2</t>
  </si>
  <si>
    <t>1.60.3</t>
  </si>
  <si>
    <t>1.100.1</t>
  </si>
  <si>
    <t>1.100.2</t>
  </si>
  <si>
    <t>1.100.3</t>
  </si>
  <si>
    <t>2.5.1</t>
  </si>
  <si>
    <t>2.5.2</t>
  </si>
  <si>
    <t>2.5.3</t>
  </si>
  <si>
    <t>2.15.1</t>
  </si>
  <si>
    <t>2.15.2</t>
  </si>
  <si>
    <t>2.15.3</t>
  </si>
  <si>
    <t>2.30.1</t>
  </si>
  <si>
    <t>2.30.2</t>
  </si>
  <si>
    <t>2.30.3</t>
  </si>
  <si>
    <t>2.60.1</t>
  </si>
  <si>
    <t>2.60.2</t>
  </si>
  <si>
    <t>2.60.3</t>
  </si>
  <si>
    <t>2.100.1</t>
  </si>
  <si>
    <t>2.100.2</t>
  </si>
  <si>
    <t>2.100.3</t>
  </si>
  <si>
    <t>3.5.1</t>
  </si>
  <si>
    <t>3.5.2</t>
  </si>
  <si>
    <t>3.5.3</t>
  </si>
  <si>
    <t>3.15.1</t>
  </si>
  <si>
    <t>3.15.2</t>
  </si>
  <si>
    <t>3.15.3</t>
  </si>
  <si>
    <t>3.30.1</t>
  </si>
  <si>
    <t>3.30.2</t>
  </si>
  <si>
    <t>3.30.3</t>
  </si>
  <si>
    <t>3.60.1</t>
  </si>
  <si>
    <t>3.60.2</t>
  </si>
  <si>
    <t>3.60.3</t>
  </si>
  <si>
    <t>3.100.1</t>
  </si>
  <si>
    <t>3.100.2</t>
  </si>
  <si>
    <t>3.100.3</t>
  </si>
  <si>
    <t>4.5.1</t>
  </si>
  <si>
    <t>4.5.2</t>
  </si>
  <si>
    <t>4.5.3</t>
  </si>
  <si>
    <t>4.15.1</t>
  </si>
  <si>
    <t>4.15.2</t>
  </si>
  <si>
    <t>4.15.3</t>
  </si>
  <si>
    <t>4.30.1</t>
  </si>
  <si>
    <t>4.30.2</t>
  </si>
  <si>
    <t>4.30.3</t>
  </si>
  <si>
    <t>4.60.1</t>
  </si>
  <si>
    <t>4.60.2</t>
  </si>
  <si>
    <t>4.60.3</t>
  </si>
  <si>
    <t>Initial Values</t>
  </si>
  <si>
    <t>FILTRADOS</t>
  </si>
  <si>
    <t>ThetaR</t>
  </si>
  <si>
    <t>ThetaS</t>
  </si>
  <si>
    <t>Alpha</t>
  </si>
  <si>
    <t>n</t>
  </si>
  <si>
    <t>Estimated</t>
  </si>
  <si>
    <t>Error</t>
  </si>
  <si>
    <t>RMSE</t>
  </si>
  <si>
    <t>AJUSTADO NUMERICAMENTE PARA CADA CAMADA (REDUZIR RMSE)</t>
  </si>
  <si>
    <t>Trinch</t>
  </si>
  <si>
    <r>
      <rPr>
        <sz val="12"/>
        <color theme="1"/>
        <rFont val="Symbol"/>
        <family val="1"/>
        <charset val="2"/>
      </rPr>
      <t>q</t>
    </r>
    <r>
      <rPr>
        <sz val="12"/>
        <color theme="1"/>
        <rFont val="Calibri"/>
        <family val="2"/>
        <scheme val="minor"/>
      </rPr>
      <t xml:space="preserve"> (obs)</t>
    </r>
  </si>
  <si>
    <r>
      <rPr>
        <sz val="12"/>
        <color theme="1"/>
        <rFont val="Symbol"/>
        <family val="1"/>
        <charset val="2"/>
      </rPr>
      <t>q</t>
    </r>
    <r>
      <rPr>
        <sz val="12"/>
        <color theme="1"/>
        <rFont val="Calibri"/>
        <family val="2"/>
        <scheme val="minor"/>
      </rPr>
      <t xml:space="preserve"> (est)</t>
    </r>
  </si>
  <si>
    <t>Index</t>
  </si>
  <si>
    <t>IGUAL AO ACIMA MAS INDEXADO CORRETAMENTE</t>
  </si>
  <si>
    <t>Type of data (min = minimum at series; max = maximum at series)</t>
  </si>
  <si>
    <t>Soil Moisture Calculated at wilting point (min) and saturation (max) with Muallen-VanGenuchten</t>
  </si>
  <si>
    <t>Source</t>
  </si>
  <si>
    <t>https://www.fondriest.com/pdf/sentek_diviner_manual.pdf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</si>
</sst>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70" formatCode="0.0"/>
    <numFmt numFmtId="172" formatCode="0.000"/>
  </numFmts>
  <fonts count="3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9"/>
      <color indexed="81"/>
      <name val="Segoe UI"/>
      <family val="2"/>
    </font>
    <font>
      <sz val="9"/>
      <color indexed="81"/>
      <name val="Segoe UI"/>
      <family val="2"/>
    </font>
    <font>
      <i/>
      <sz val="11"/>
      <color theme="1"/>
      <name val="Arial"/>
      <family val="2"/>
    </font>
    <font>
      <sz val="12"/>
      <color theme="1"/>
      <name val="Calibri"/>
      <family val="2"/>
      <scheme val="minor"/>
    </font>
    <font>
      <sz val="12"/>
      <color theme="1"/>
      <name val="Symbol"/>
      <family val="1"/>
      <charset val="2"/>
    </font>
    <font>
      <vertAlign val="superscript"/>
      <sz val="11"/>
      <color indexed="8"/>
      <name val="Calibri"/>
      <family val="2"/>
    </font>
    <font>
      <sz val="11"/>
      <color indexed="8"/>
      <name val="Calibri"/>
      <family val="2"/>
    </font>
    <font>
      <sz val="12"/>
      <color theme="1"/>
      <name val="Calibri"/>
      <family val="1"/>
      <charset val="2"/>
      <scheme val="minor"/>
    </font>
    <font>
      <sz val="12"/>
      <color theme="1"/>
      <name val="Times New Roman"/>
      <family val="1"/>
    </font>
    <font>
      <u/>
      <sz val="11"/>
      <color theme="10"/>
      <name val="Calibri"/>
      <family val="2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29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NumberFormat="1"/>
    <xf numFmtId="2" fontId="0" fillId="0" borderId="0" xfId="0" applyNumberFormat="1"/>
    <xf numFmtId="170" fontId="0" fillId="0" borderId="0" xfId="0" applyNumberFormat="1"/>
    <xf numFmtId="14" fontId="0" fillId="0" borderId="0" xfId="0" applyNumberFormat="1"/>
    <xf numFmtId="0" fontId="16" fillId="0" borderId="0" xfId="0" applyFont="1" applyAlignment="1">
      <alignment horizontal="center"/>
    </xf>
    <xf numFmtId="0" fontId="5" fillId="33" borderId="0" xfId="0" applyFont="1" applyFill="1" applyAlignment="1">
      <alignment horizontal="center"/>
    </xf>
    <xf numFmtId="0" fontId="0" fillId="0" borderId="0" xfId="0" applyAlignment="1">
      <alignment horizontal="center"/>
    </xf>
    <xf numFmtId="14" fontId="0" fillId="34" borderId="10" xfId="0" applyNumberFormat="1" applyFill="1" applyBorder="1"/>
    <xf numFmtId="0" fontId="0" fillId="34" borderId="10" xfId="0" applyFill="1" applyBorder="1"/>
    <xf numFmtId="0" fontId="1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34" borderId="0" xfId="0" applyFill="1"/>
    <xf numFmtId="0" fontId="16" fillId="0" borderId="0" xfId="0" applyFont="1"/>
    <xf numFmtId="170" fontId="19" fillId="33" borderId="0" xfId="0" applyNumberFormat="1" applyFont="1" applyFill="1" applyAlignment="1">
      <alignment horizontal="center"/>
    </xf>
    <xf numFmtId="0" fontId="0" fillId="33" borderId="0" xfId="0" applyFill="1"/>
    <xf numFmtId="170" fontId="0" fillId="33" borderId="0" xfId="0" applyNumberFormat="1" applyFill="1"/>
    <xf numFmtId="170" fontId="0" fillId="0" borderId="0" xfId="0" applyNumberFormat="1" applyAlignment="1">
      <alignment horizontal="center"/>
    </xf>
    <xf numFmtId="0" fontId="22" fillId="0" borderId="10" xfId="0" applyFont="1" applyBorder="1" applyAlignment="1">
      <alignment horizontal="center"/>
    </xf>
    <xf numFmtId="22" fontId="0" fillId="0" borderId="0" xfId="0" applyNumberFormat="1"/>
    <xf numFmtId="0" fontId="0" fillId="35" borderId="10" xfId="0" applyFill="1" applyBorder="1"/>
    <xf numFmtId="0" fontId="0" fillId="35" borderId="10" xfId="0" applyFill="1" applyBorder="1" applyAlignment="1">
      <alignment horizontal="center"/>
    </xf>
    <xf numFmtId="14" fontId="16" fillId="0" borderId="0" xfId="0" applyNumberFormat="1" applyFont="1"/>
    <xf numFmtId="172" fontId="0" fillId="35" borderId="10" xfId="0" applyNumberFormat="1" applyFill="1" applyBorder="1" applyAlignment="1">
      <alignment horizontal="center"/>
    </xf>
    <xf numFmtId="0" fontId="23" fillId="0" borderId="11" xfId="0" applyFont="1" applyBorder="1" applyAlignment="1">
      <alignment horizontal="center"/>
    </xf>
    <xf numFmtId="0" fontId="0" fillId="0" borderId="0" xfId="0" applyAlignment="1">
      <alignment vertical="center"/>
    </xf>
    <xf numFmtId="0" fontId="0" fillId="0" borderId="11" xfId="0" applyBorder="1" applyAlignment="1">
      <alignment horizontal="left"/>
    </xf>
    <xf numFmtId="0" fontId="0" fillId="0" borderId="0" xfId="0" applyAlignment="1">
      <alignment horizontal="left"/>
    </xf>
    <xf numFmtId="172" fontId="0" fillId="0" borderId="11" xfId="0" applyNumberFormat="1" applyBorder="1" applyAlignment="1">
      <alignment horizontal="center"/>
    </xf>
    <xf numFmtId="172" fontId="0" fillId="0" borderId="12" xfId="0" applyNumberFormat="1" applyBorder="1" applyAlignment="1">
      <alignment horizontal="center"/>
    </xf>
    <xf numFmtId="0" fontId="27" fillId="0" borderId="11" xfId="0" applyFont="1" applyBorder="1" applyAlignment="1">
      <alignment horizontal="center"/>
    </xf>
    <xf numFmtId="0" fontId="0" fillId="0" borderId="10" xfId="0" applyBorder="1"/>
    <xf numFmtId="0" fontId="0" fillId="0" borderId="10" xfId="0" applyBorder="1" applyAlignment="1">
      <alignment horizontal="center"/>
    </xf>
    <xf numFmtId="0" fontId="0" fillId="36" borderId="0" xfId="0" applyFill="1"/>
    <xf numFmtId="0" fontId="28" fillId="36" borderId="10" xfId="0" applyFont="1" applyFill="1" applyBorder="1" applyAlignment="1">
      <alignment horizontal="center"/>
    </xf>
    <xf numFmtId="172" fontId="28" fillId="36" borderId="10" xfId="0" applyNumberFormat="1" applyFont="1" applyFill="1" applyBorder="1" applyAlignment="1">
      <alignment horizontal="center"/>
    </xf>
    <xf numFmtId="172" fontId="0" fillId="0" borderId="10" xfId="0" applyNumberFormat="1" applyBorder="1" applyAlignment="1">
      <alignment horizontal="center"/>
    </xf>
    <xf numFmtId="0" fontId="29" fillId="0" borderId="0" xfId="42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v>10</c:v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ret_curv!$R$124:$R$131</c:f>
                <c:numCache>
                  <c:formatCode>General</c:formatCode>
                  <c:ptCount val="8"/>
                  <c:pt idx="0">
                    <c:v>4.1871464976952655E-2</c:v>
                  </c:pt>
                  <c:pt idx="1">
                    <c:v>3.0432145488730744E-3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3.1525468503222909E-3</c:v>
                  </c:pt>
                  <c:pt idx="6">
                    <c:v>2.3100961054302316E-3</c:v>
                  </c:pt>
                  <c:pt idx="7">
                    <c:v>2.9099744958545337E-3</c:v>
                  </c:pt>
                </c:numCache>
              </c:numRef>
            </c:plus>
            <c:minus>
              <c:numRef>
                <c:f>ret_curv!$R$132:$R$139</c:f>
                <c:numCache>
                  <c:formatCode>General</c:formatCode>
                  <c:ptCount val="8"/>
                  <c:pt idx="0">
                    <c:v>4.187146497695271E-2</c:v>
                  </c:pt>
                  <c:pt idx="1">
                    <c:v>3.0432145488730189E-3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3.1525468503222354E-3</c:v>
                  </c:pt>
                  <c:pt idx="6">
                    <c:v>2.3100961054302593E-3</c:v>
                  </c:pt>
                  <c:pt idx="7">
                    <c:v>2.9099744958545615E-3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ret_curv!$R$99:$R$106</c:f>
              <c:numCache>
                <c:formatCode>General</c:formatCode>
                <c:ptCount val="8"/>
                <c:pt idx="0">
                  <c:v>0.36205717404561433</c:v>
                </c:pt>
                <c:pt idx="1">
                  <c:v>0.35942206535819898</c:v>
                </c:pt>
                <c:pt idx="2">
                  <c:v>0.31533352264619569</c:v>
                </c:pt>
                <c:pt idx="3">
                  <c:v>0.31312004304420071</c:v>
                </c:pt>
                <c:pt idx="4">
                  <c:v>0.28392222419183472</c:v>
                </c:pt>
                <c:pt idx="5">
                  <c:v>0.26630373317306544</c:v>
                </c:pt>
                <c:pt idx="6">
                  <c:v>0.24709422414624344</c:v>
                </c:pt>
                <c:pt idx="7">
                  <c:v>0.19853197647665116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E6-4F5C-ABC5-1BB63832EFAD}"/>
            </c:ext>
          </c:extLst>
        </c:ser>
        <c:ser>
          <c:idx val="1"/>
          <c:order val="1"/>
          <c:tx>
            <c:v>20</c:v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ret_curv!$S$99:$S$106</c:f>
              <c:numCache>
                <c:formatCode>General</c:formatCode>
                <c:ptCount val="8"/>
                <c:pt idx="0">
                  <c:v>0.36888900447407702</c:v>
                </c:pt>
                <c:pt idx="1">
                  <c:v>0.35482946555757761</c:v>
                </c:pt>
                <c:pt idx="2">
                  <c:v>0.33935533860211298</c:v>
                </c:pt>
                <c:pt idx="3">
                  <c:v>0.33807795800734697</c:v>
                </c:pt>
                <c:pt idx="4">
                  <c:v>0.31065392679386072</c:v>
                </c:pt>
                <c:pt idx="5">
                  <c:v>0.29528905710738051</c:v>
                </c:pt>
                <c:pt idx="6">
                  <c:v>0.27718194639871185</c:v>
                </c:pt>
                <c:pt idx="7">
                  <c:v>0.23941371423309826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E6-4F5C-ABC5-1BB63832EFAD}"/>
            </c:ext>
          </c:extLst>
        </c:ser>
        <c:ser>
          <c:idx val="2"/>
          <c:order val="2"/>
          <c:tx>
            <c:strRef>
              <c:f>ret_curv!$T$98</c:f>
              <c:strCache>
                <c:ptCount val="1"/>
                <c:pt idx="0">
                  <c:v>30</c:v>
                </c:pt>
              </c:strCache>
            </c:strRef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ret_curv!$T$99:$T$106</c:f>
              <c:numCache>
                <c:formatCode>General</c:formatCode>
                <c:ptCount val="8"/>
                <c:pt idx="0">
                  <c:v>0.37233806892646054</c:v>
                </c:pt>
                <c:pt idx="1">
                  <c:v>0.36508673422300042</c:v>
                </c:pt>
                <c:pt idx="2">
                  <c:v>0.35585741932612741</c:v>
                </c:pt>
                <c:pt idx="3">
                  <c:v>0.35528300269195867</c:v>
                </c:pt>
                <c:pt idx="4">
                  <c:v>0.34263036213667702</c:v>
                </c:pt>
                <c:pt idx="5">
                  <c:v>0.3273974770533879</c:v>
                </c:pt>
                <c:pt idx="6">
                  <c:v>0.30818521009625161</c:v>
                </c:pt>
                <c:pt idx="7">
                  <c:v>0.27230042972568846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4E6-4F5C-ABC5-1BB63832EFAD}"/>
            </c:ext>
          </c:extLst>
        </c:ser>
        <c:ser>
          <c:idx val="3"/>
          <c:order val="3"/>
          <c:tx>
            <c:strRef>
              <c:f>ret_curv!$U$98</c:f>
              <c:strCache>
                <c:ptCount val="1"/>
                <c:pt idx="0">
                  <c:v>60</c:v>
                </c:pt>
              </c:strCache>
            </c:strRef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ret_curv!$U$99:$U$106</c:f>
              <c:numCache>
                <c:formatCode>General</c:formatCode>
                <c:ptCount val="8"/>
                <c:pt idx="0">
                  <c:v>0.4107953949813109</c:v>
                </c:pt>
                <c:pt idx="1">
                  <c:v>0.39828026368969194</c:v>
                </c:pt>
                <c:pt idx="2">
                  <c:v>0.38948639382855321</c:v>
                </c:pt>
                <c:pt idx="3">
                  <c:v>0.39040865992762269</c:v>
                </c:pt>
                <c:pt idx="4">
                  <c:v>0.38155688944995658</c:v>
                </c:pt>
                <c:pt idx="5">
                  <c:v>0.37199200315008163</c:v>
                </c:pt>
                <c:pt idx="6">
                  <c:v>0.35221748461848473</c:v>
                </c:pt>
                <c:pt idx="7">
                  <c:v>0.31751340081963486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4E6-4F5C-ABC5-1BB63832EFAD}"/>
            </c:ext>
          </c:extLst>
        </c:ser>
        <c:ser>
          <c:idx val="4"/>
          <c:order val="4"/>
          <c:tx>
            <c:strRef>
              <c:f>ret_curv!$V$98</c:f>
              <c:strCache>
                <c:ptCount val="1"/>
                <c:pt idx="0">
                  <c:v>100</c:v>
                </c:pt>
              </c:strCache>
            </c:strRef>
          </c:tx>
          <c:spPr>
            <a:ln w="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ret_curv!$V$99:$V$106</c:f>
              <c:numCache>
                <c:formatCode>General</c:formatCode>
                <c:ptCount val="8"/>
                <c:pt idx="0">
                  <c:v>0.4543732443849044</c:v>
                </c:pt>
                <c:pt idx="1">
                  <c:v>0.45092033072865911</c:v>
                </c:pt>
                <c:pt idx="2">
                  <c:v>0.44190479131573046</c:v>
                </c:pt>
                <c:pt idx="3">
                  <c:v>0.43576785914005839</c:v>
                </c:pt>
                <c:pt idx="4">
                  <c:v>0.43737011041477558</c:v>
                </c:pt>
                <c:pt idx="5">
                  <c:v>0.39832542167698592</c:v>
                </c:pt>
                <c:pt idx="6">
                  <c:v>0.29834387681656804</c:v>
                </c:pt>
                <c:pt idx="7">
                  <c:v>0.17785801711779098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4E6-4F5C-ABC5-1BB63832EF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325991400652949"/>
          <c:y val="0.80232484683533911"/>
          <c:w val="0.61230122889970384"/>
          <c:h val="8.6873139455003454E-2"/>
        </c:manualLayout>
      </c:layout>
      <c:overlay val="0"/>
      <c:spPr>
        <a:solidFill>
          <a:schemeClr val="bg1"/>
        </a:solidFill>
        <a:ln w="0"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0567264056169133E-2"/>
          <c:y val="3.5150384263900131E-2"/>
          <c:w val="0.86294045395372043"/>
          <c:h val="0.84917843210666799"/>
        </c:manualLayout>
      </c:layout>
      <c:scatterChart>
        <c:scatterStyle val="lineMarker"/>
        <c:varyColors val="0"/>
        <c:ser>
          <c:idx val="0"/>
          <c:order val="0"/>
          <c:tx>
            <c:v>A - Nitossolo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ret_curv!$AO$119:$AO$158</c:f>
              <c:numCache>
                <c:formatCode>General</c:formatCode>
                <c:ptCount val="40"/>
                <c:pt idx="0">
                  <c:v>0.36205717404561433</c:v>
                </c:pt>
                <c:pt idx="1">
                  <c:v>0.36888900447407702</c:v>
                </c:pt>
                <c:pt idx="2">
                  <c:v>0.37233806892646054</c:v>
                </c:pt>
                <c:pt idx="3">
                  <c:v>0.4107953949813109</c:v>
                </c:pt>
                <c:pt idx="4">
                  <c:v>0.4543732443849044</c:v>
                </c:pt>
                <c:pt idx="5">
                  <c:v>0.35942206535819898</c:v>
                </c:pt>
                <c:pt idx="6">
                  <c:v>0.35482946555757761</c:v>
                </c:pt>
                <c:pt idx="7">
                  <c:v>0.36508673422300042</c:v>
                </c:pt>
                <c:pt idx="8">
                  <c:v>0.39828026368969194</c:v>
                </c:pt>
                <c:pt idx="9">
                  <c:v>0.45092033072865911</c:v>
                </c:pt>
                <c:pt idx="10">
                  <c:v>0.31533352264619569</c:v>
                </c:pt>
                <c:pt idx="11">
                  <c:v>0.33935533860211298</c:v>
                </c:pt>
                <c:pt idx="12">
                  <c:v>0.35585741932612741</c:v>
                </c:pt>
                <c:pt idx="13">
                  <c:v>0.38948639382855321</c:v>
                </c:pt>
                <c:pt idx="14">
                  <c:v>0.44190479131573046</c:v>
                </c:pt>
                <c:pt idx="15">
                  <c:v>0.31312004304420071</c:v>
                </c:pt>
                <c:pt idx="16">
                  <c:v>0.33807795800734697</c:v>
                </c:pt>
                <c:pt idx="17">
                  <c:v>0.35528300269195867</c:v>
                </c:pt>
                <c:pt idx="18">
                  <c:v>0.39040865992762269</c:v>
                </c:pt>
                <c:pt idx="19">
                  <c:v>0.43576785914005839</c:v>
                </c:pt>
                <c:pt idx="20">
                  <c:v>0.28392222419183472</c:v>
                </c:pt>
                <c:pt idx="21">
                  <c:v>0.31065392679386072</c:v>
                </c:pt>
                <c:pt idx="22">
                  <c:v>0.34263036213667702</c:v>
                </c:pt>
                <c:pt idx="23">
                  <c:v>0.38155688944995658</c:v>
                </c:pt>
                <c:pt idx="24">
                  <c:v>0.43737011041477558</c:v>
                </c:pt>
                <c:pt idx="25">
                  <c:v>0.26630373317306544</c:v>
                </c:pt>
                <c:pt idx="26">
                  <c:v>0.29528905710738051</c:v>
                </c:pt>
                <c:pt idx="27">
                  <c:v>0.3273974770533879</c:v>
                </c:pt>
                <c:pt idx="28">
                  <c:v>0.37199200315008163</c:v>
                </c:pt>
                <c:pt idx="29">
                  <c:v>0.39832542167698592</c:v>
                </c:pt>
                <c:pt idx="30">
                  <c:v>0.24709422414624344</c:v>
                </c:pt>
                <c:pt idx="31">
                  <c:v>0.27718194639871185</c:v>
                </c:pt>
                <c:pt idx="32">
                  <c:v>0.30818521009625161</c:v>
                </c:pt>
                <c:pt idx="33">
                  <c:v>0.35221748461848473</c:v>
                </c:pt>
                <c:pt idx="34">
                  <c:v>0.29834387681656804</c:v>
                </c:pt>
                <c:pt idx="35">
                  <c:v>0.19853197647665116</c:v>
                </c:pt>
                <c:pt idx="36">
                  <c:v>0.23941371423309826</c:v>
                </c:pt>
                <c:pt idx="37">
                  <c:v>0.27230042972568846</c:v>
                </c:pt>
                <c:pt idx="38">
                  <c:v>0.31751340081963486</c:v>
                </c:pt>
                <c:pt idx="39">
                  <c:v>0.17785801711779098</c:v>
                </c:pt>
              </c:numCache>
            </c:numRef>
          </c:xVal>
          <c:yVal>
            <c:numRef>
              <c:f>ret_curv!$AP$119:$AP$158</c:f>
              <c:numCache>
                <c:formatCode>General</c:formatCode>
                <c:ptCount val="40"/>
                <c:pt idx="0">
                  <c:v>0.36482651550883893</c:v>
                </c:pt>
                <c:pt idx="1">
                  <c:v>0.36492430140490217</c:v>
                </c:pt>
                <c:pt idx="2">
                  <c:v>0.36646827052577885</c:v>
                </c:pt>
                <c:pt idx="3">
                  <c:v>0.40017668288243757</c:v>
                </c:pt>
                <c:pt idx="4">
                  <c:v>0.44639528000849404</c:v>
                </c:pt>
                <c:pt idx="5">
                  <c:v>0.35120127013058439</c:v>
                </c:pt>
                <c:pt idx="6">
                  <c:v>0.35887757075874599</c:v>
                </c:pt>
                <c:pt idx="7">
                  <c:v>0.3653617307697275</c:v>
                </c:pt>
                <c:pt idx="8">
                  <c:v>0.39949727864854168</c:v>
                </c:pt>
                <c:pt idx="9">
                  <c:v>0.4463395012784514</c:v>
                </c:pt>
                <c:pt idx="10">
                  <c:v>0.32562462077001175</c:v>
                </c:pt>
                <c:pt idx="11">
                  <c:v>0.34382641911356249</c:v>
                </c:pt>
                <c:pt idx="12">
                  <c:v>0.36121926460695131</c:v>
                </c:pt>
                <c:pt idx="13">
                  <c:v>0.39686213943406862</c:v>
                </c:pt>
                <c:pt idx="14">
                  <c:v>0.44589523537819686</c:v>
                </c:pt>
                <c:pt idx="15">
                  <c:v>0.31319444700402549</c:v>
                </c:pt>
                <c:pt idx="16">
                  <c:v>0.3350451970531147</c:v>
                </c:pt>
                <c:pt idx="17">
                  <c:v>0.35762041896224817</c:v>
                </c:pt>
                <c:pt idx="18">
                  <c:v>0.39444659244598901</c:v>
                </c:pt>
                <c:pt idx="19">
                  <c:v>0.44516790944263018</c:v>
                </c:pt>
                <c:pt idx="20">
                  <c:v>0.28480580003919648</c:v>
                </c:pt>
                <c:pt idx="21">
                  <c:v>0.31264255540271008</c:v>
                </c:pt>
                <c:pt idx="22">
                  <c:v>0.34364862343889402</c:v>
                </c:pt>
                <c:pt idx="23">
                  <c:v>0.38402069580931908</c:v>
                </c:pt>
                <c:pt idx="24">
                  <c:v>0.43716783199886372</c:v>
                </c:pt>
                <c:pt idx="25">
                  <c:v>0.26021371215727285</c:v>
                </c:pt>
                <c:pt idx="26">
                  <c:v>0.29166839242579756</c:v>
                </c:pt>
                <c:pt idx="27">
                  <c:v>0.32502323521123161</c:v>
                </c:pt>
                <c:pt idx="28">
                  <c:v>0.36809207050655163</c:v>
                </c:pt>
                <c:pt idx="29">
                  <c:v>0.39731896766955571</c:v>
                </c:pt>
                <c:pt idx="30">
                  <c:v>0.23779925510163932</c:v>
                </c:pt>
                <c:pt idx="31">
                  <c:v>0.27182872887758069</c:v>
                </c:pt>
                <c:pt idx="32">
                  <c:v>0.30456651322990386</c:v>
                </c:pt>
                <c:pt idx="33">
                  <c:v>0.34899037473874439</c:v>
                </c:pt>
                <c:pt idx="34">
                  <c:v>0.29886464642572885</c:v>
                </c:pt>
                <c:pt idx="35">
                  <c:v>0.20834213584903083</c:v>
                </c:pt>
                <c:pt idx="36">
                  <c:v>0.24497240721765814</c:v>
                </c:pt>
                <c:pt idx="37">
                  <c:v>0.27520705540824919</c:v>
                </c:pt>
                <c:pt idx="38">
                  <c:v>0.32019169253074187</c:v>
                </c:pt>
                <c:pt idx="39">
                  <c:v>0.17771536071006344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6C0-4F20-90F0-3F97233E356E}"/>
            </c:ext>
          </c:extLst>
        </c:ser>
        <c:ser>
          <c:idx val="1"/>
          <c:order val="1"/>
          <c:tx>
            <c:v>B - Argissolo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ret_curv!$AO$159:$AO$198</c:f>
              <c:numCache>
                <c:formatCode>General</c:formatCode>
                <c:ptCount val="40"/>
                <c:pt idx="0">
                  <c:v>0.36115629012500461</c:v>
                </c:pt>
                <c:pt idx="1">
                  <c:v>0.33393096402121109</c:v>
                </c:pt>
                <c:pt idx="2">
                  <c:v>0.4481386748441431</c:v>
                </c:pt>
                <c:pt idx="3">
                  <c:v>0.4101903032393861</c:v>
                </c:pt>
                <c:pt idx="4">
                  <c:v>0.43749089254377244</c:v>
                </c:pt>
                <c:pt idx="5">
                  <c:v>0.35502698454965476</c:v>
                </c:pt>
                <c:pt idx="6">
                  <c:v>0.32448980098411023</c:v>
                </c:pt>
                <c:pt idx="7">
                  <c:v>0.43603124385346098</c:v>
                </c:pt>
                <c:pt idx="8">
                  <c:v>0.40209407464874525</c:v>
                </c:pt>
                <c:pt idx="9">
                  <c:v>0.42509730341851326</c:v>
                </c:pt>
                <c:pt idx="10">
                  <c:v>0.33553654578456488</c:v>
                </c:pt>
                <c:pt idx="11">
                  <c:v>0.31644347260874861</c:v>
                </c:pt>
                <c:pt idx="12">
                  <c:v>0.42923107776234692</c:v>
                </c:pt>
                <c:pt idx="13">
                  <c:v>0.39924643562720968</c:v>
                </c:pt>
                <c:pt idx="14">
                  <c:v>0.39531212392079085</c:v>
                </c:pt>
                <c:pt idx="15">
                  <c:v>0.3340545949961039</c:v>
                </c:pt>
                <c:pt idx="16">
                  <c:v>0.31432202891673</c:v>
                </c:pt>
                <c:pt idx="17">
                  <c:v>0.4278497566329425</c:v>
                </c:pt>
                <c:pt idx="18">
                  <c:v>0.39678964902039443</c:v>
                </c:pt>
                <c:pt idx="19">
                  <c:v>0.39399434811102374</c:v>
                </c:pt>
                <c:pt idx="20">
                  <c:v>0.30622550954969358</c:v>
                </c:pt>
                <c:pt idx="21">
                  <c:v>0.29870979803891234</c:v>
                </c:pt>
                <c:pt idx="22">
                  <c:v>0.41358534277549991</c:v>
                </c:pt>
                <c:pt idx="23">
                  <c:v>0.39611961630944481</c:v>
                </c:pt>
                <c:pt idx="24">
                  <c:v>0.3571823256515379</c:v>
                </c:pt>
                <c:pt idx="25">
                  <c:v>0.29038385770920772</c:v>
                </c:pt>
                <c:pt idx="26">
                  <c:v>0.28219018544192492</c:v>
                </c:pt>
                <c:pt idx="27">
                  <c:v>0.40039802388387474</c:v>
                </c:pt>
                <c:pt idx="28">
                  <c:v>0.38806061175830137</c:v>
                </c:pt>
                <c:pt idx="29">
                  <c:v>0.3415192185599798</c:v>
                </c:pt>
                <c:pt idx="30">
                  <c:v>0.27128383180589366</c:v>
                </c:pt>
                <c:pt idx="31">
                  <c:v>0.26512275085659304</c:v>
                </c:pt>
                <c:pt idx="32">
                  <c:v>0.37922585673528597</c:v>
                </c:pt>
                <c:pt idx="33">
                  <c:v>0.37436216522333199</c:v>
                </c:pt>
                <c:pt idx="34">
                  <c:v>0.31884538596493356</c:v>
                </c:pt>
                <c:pt idx="35">
                  <c:v>0.23370709601597997</c:v>
                </c:pt>
                <c:pt idx="36">
                  <c:v>0.24504272531724677</c:v>
                </c:pt>
                <c:pt idx="37">
                  <c:v>0.35718458023624561</c:v>
                </c:pt>
                <c:pt idx="38">
                  <c:v>0.359584221542944</c:v>
                </c:pt>
                <c:pt idx="39">
                  <c:v>0.30254644777361411</c:v>
                </c:pt>
              </c:numCache>
            </c:numRef>
          </c:xVal>
          <c:yVal>
            <c:numRef>
              <c:f>ret_curv!$AP$159:$AP$198</c:f>
              <c:numCache>
                <c:formatCode>General</c:formatCode>
                <c:ptCount val="40"/>
                <c:pt idx="0">
                  <c:v>0.36000890671186703</c:v>
                </c:pt>
                <c:pt idx="1">
                  <c:v>0.33089853148816495</c:v>
                </c:pt>
                <c:pt idx="2">
                  <c:v>0.44295913064678133</c:v>
                </c:pt>
                <c:pt idx="3">
                  <c:v>0.40439684692331446</c:v>
                </c:pt>
                <c:pt idx="4">
                  <c:v>0.43711340596871151</c:v>
                </c:pt>
                <c:pt idx="5">
                  <c:v>0.35465198127010217</c:v>
                </c:pt>
                <c:pt idx="6">
                  <c:v>0.3276778547079866</c:v>
                </c:pt>
                <c:pt idx="7">
                  <c:v>0.44039697827546692</c:v>
                </c:pt>
                <c:pt idx="8">
                  <c:v>0.40391728425815382</c:v>
                </c:pt>
                <c:pt idx="9">
                  <c:v>0.42520094467994218</c:v>
                </c:pt>
                <c:pt idx="10">
                  <c:v>0.34042763951823185</c:v>
                </c:pt>
                <c:pt idx="11">
                  <c:v>0.31871357522958682</c:v>
                </c:pt>
                <c:pt idx="12">
                  <c:v>0.43279484601977214</c:v>
                </c:pt>
                <c:pt idx="13">
                  <c:v>0.40215106159613151</c:v>
                </c:pt>
                <c:pt idx="14">
                  <c:v>0.40000750642037775</c:v>
                </c:pt>
                <c:pt idx="15">
                  <c:v>0.33172458936926358</c:v>
                </c:pt>
                <c:pt idx="16">
                  <c:v>0.31297004038044041</c:v>
                </c:pt>
                <c:pt idx="17">
                  <c:v>0.42760886997125103</c:v>
                </c:pt>
                <c:pt idx="18">
                  <c:v>0.40061341236096987</c:v>
                </c:pt>
                <c:pt idx="19">
                  <c:v>0.38750374312987146</c:v>
                </c:pt>
                <c:pt idx="20">
                  <c:v>0.30882735309557147</c:v>
                </c:pt>
                <c:pt idx="21">
                  <c:v>0.29717817303181143</c:v>
                </c:pt>
                <c:pt idx="22">
                  <c:v>0.41245590224560064</c:v>
                </c:pt>
                <c:pt idx="23">
                  <c:v>0.3944507634210635</c:v>
                </c:pt>
                <c:pt idx="24">
                  <c:v>0.36023512466229435</c:v>
                </c:pt>
                <c:pt idx="25">
                  <c:v>0.28702210907675285</c:v>
                </c:pt>
                <c:pt idx="26">
                  <c:v>0.28150433627576088</c:v>
                </c:pt>
                <c:pt idx="27">
                  <c:v>0.39660206074365534</c:v>
                </c:pt>
                <c:pt idx="28">
                  <c:v>0.38569310112019833</c:v>
                </c:pt>
                <c:pt idx="29">
                  <c:v>0.33887638188556302</c:v>
                </c:pt>
                <c:pt idx="30">
                  <c:v>0.26634735589733705</c:v>
                </c:pt>
                <c:pt idx="31">
                  <c:v>0.26623418230376622</c:v>
                </c:pt>
                <c:pt idx="32">
                  <c:v>0.38069964072516338</c:v>
                </c:pt>
                <c:pt idx="33">
                  <c:v>0.37544789489502733</c:v>
                </c:pt>
                <c:pt idx="34">
                  <c:v>0.32146531397686839</c:v>
                </c:pt>
                <c:pt idx="35">
                  <c:v>0.23845120261183547</c:v>
                </c:pt>
                <c:pt idx="36">
                  <c:v>0.24507885317658332</c:v>
                </c:pt>
                <c:pt idx="37">
                  <c:v>0.35813999757544696</c:v>
                </c:pt>
                <c:pt idx="38">
                  <c:v>0.35977588878598732</c:v>
                </c:pt>
                <c:pt idx="39">
                  <c:v>0.30156853732690425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6C0-4F20-90F0-3F97233E356E}"/>
            </c:ext>
          </c:extLst>
        </c:ser>
        <c:ser>
          <c:idx val="2"/>
          <c:order val="2"/>
          <c:tx>
            <c:v>C - Nitossolo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ret_curv!$AO$199:$AO$238</c:f>
              <c:numCache>
                <c:formatCode>General</c:formatCode>
                <c:ptCount val="40"/>
                <c:pt idx="0">
                  <c:v>0.3402128459082589</c:v>
                </c:pt>
                <c:pt idx="1">
                  <c:v>0.34545348600837594</c:v>
                </c:pt>
                <c:pt idx="2">
                  <c:v>0.36036924268026516</c:v>
                </c:pt>
                <c:pt idx="3">
                  <c:v>0.4742691744105218</c:v>
                </c:pt>
                <c:pt idx="4">
                  <c:v>0.48637213330699369</c:v>
                </c:pt>
                <c:pt idx="5">
                  <c:v>0.32340885834766597</c:v>
                </c:pt>
                <c:pt idx="6">
                  <c:v>0.33142386098356746</c:v>
                </c:pt>
                <c:pt idx="7">
                  <c:v>0.35028077918135847</c:v>
                </c:pt>
                <c:pt idx="8">
                  <c:v>0.46076697769426361</c:v>
                </c:pt>
                <c:pt idx="9">
                  <c:v>0.46843344967378281</c:v>
                </c:pt>
                <c:pt idx="10">
                  <c:v>0.29740347345758417</c:v>
                </c:pt>
                <c:pt idx="11">
                  <c:v>0.317903333911777</c:v>
                </c:pt>
                <c:pt idx="12">
                  <c:v>0.33382895154580505</c:v>
                </c:pt>
                <c:pt idx="13">
                  <c:v>0.44075205970212522</c:v>
                </c:pt>
                <c:pt idx="14">
                  <c:v>0.4309448903154387</c:v>
                </c:pt>
                <c:pt idx="15">
                  <c:v>0.29668084406464307</c:v>
                </c:pt>
                <c:pt idx="16">
                  <c:v>0.31904459432838322</c:v>
                </c:pt>
                <c:pt idx="17">
                  <c:v>0.33188374785815639</c:v>
                </c:pt>
                <c:pt idx="18">
                  <c:v>0.4344973655609155</c:v>
                </c:pt>
                <c:pt idx="19">
                  <c:v>0.43075735898692119</c:v>
                </c:pt>
                <c:pt idx="20">
                  <c:v>0.26928154500253071</c:v>
                </c:pt>
                <c:pt idx="21">
                  <c:v>0.29636471730238606</c:v>
                </c:pt>
                <c:pt idx="22">
                  <c:v>0.30528939714120201</c:v>
                </c:pt>
                <c:pt idx="23">
                  <c:v>0.40606930583532663</c:v>
                </c:pt>
                <c:pt idx="24">
                  <c:v>0.38423151713517911</c:v>
                </c:pt>
                <c:pt idx="25">
                  <c:v>0.25176123715917104</c:v>
                </c:pt>
                <c:pt idx="26">
                  <c:v>0.27944915939493514</c:v>
                </c:pt>
                <c:pt idx="27">
                  <c:v>0.29142432171101912</c:v>
                </c:pt>
                <c:pt idx="28">
                  <c:v>0.38635821404380177</c:v>
                </c:pt>
                <c:pt idx="29">
                  <c:v>0.34975543163511008</c:v>
                </c:pt>
                <c:pt idx="30">
                  <c:v>0.23182336610435014</c:v>
                </c:pt>
                <c:pt idx="31">
                  <c:v>0.26347014393787982</c:v>
                </c:pt>
                <c:pt idx="32">
                  <c:v>0.26750418270715753</c:v>
                </c:pt>
                <c:pt idx="33">
                  <c:v>0.35530835605704048</c:v>
                </c:pt>
                <c:pt idx="34">
                  <c:v>0.3171697680806248</c:v>
                </c:pt>
                <c:pt idx="35">
                  <c:v>0.20835003421186349</c:v>
                </c:pt>
                <c:pt idx="36">
                  <c:v>0.24504255474942735</c:v>
                </c:pt>
                <c:pt idx="37">
                  <c:v>0.23124160174690789</c:v>
                </c:pt>
                <c:pt idx="38">
                  <c:v>0.31932938613233713</c:v>
                </c:pt>
                <c:pt idx="39">
                  <c:v>0.28368808011959401</c:v>
                </c:pt>
              </c:numCache>
            </c:numRef>
          </c:xVal>
          <c:yVal>
            <c:numRef>
              <c:f>ret_curv!$AP$199:$AP$238</c:f>
              <c:numCache>
                <c:formatCode>General</c:formatCode>
                <c:ptCount val="40"/>
                <c:pt idx="0">
                  <c:v>0.3383454075806881</c:v>
                </c:pt>
                <c:pt idx="1">
                  <c:v>0.34275723273482017</c:v>
                </c:pt>
                <c:pt idx="2">
                  <c:v>0.35705653935443593</c:v>
                </c:pt>
                <c:pt idx="3">
                  <c:v>0.47118419553195529</c:v>
                </c:pt>
                <c:pt idx="4">
                  <c:v>0.48479076158760831</c:v>
                </c:pt>
                <c:pt idx="5">
                  <c:v>0.32459818803824353</c:v>
                </c:pt>
                <c:pt idx="6">
                  <c:v>0.33549382141139011</c:v>
                </c:pt>
                <c:pt idx="7">
                  <c:v>0.35222921183387029</c:v>
                </c:pt>
                <c:pt idx="8">
                  <c:v>0.46348953488179589</c:v>
                </c:pt>
                <c:pt idx="9">
                  <c:v>0.4700107310317978</c:v>
                </c:pt>
                <c:pt idx="10">
                  <c:v>0.30244261924604993</c:v>
                </c:pt>
                <c:pt idx="11">
                  <c:v>0.32097181025312865</c:v>
                </c:pt>
                <c:pt idx="12">
                  <c:v>0.33884888595505414</c:v>
                </c:pt>
                <c:pt idx="13">
                  <c:v>0.44463600299563677</c:v>
                </c:pt>
                <c:pt idx="14">
                  <c:v>0.4384042359177418</c:v>
                </c:pt>
                <c:pt idx="15">
                  <c:v>0.29237055787609473</c:v>
                </c:pt>
                <c:pt idx="16">
                  <c:v>0.31357095528572482</c:v>
                </c:pt>
                <c:pt idx="17">
                  <c:v>0.3303770852196844</c:v>
                </c:pt>
                <c:pt idx="18">
                  <c:v>0.43374582394327882</c:v>
                </c:pt>
                <c:pt idx="19">
                  <c:v>0.42199050531275939</c:v>
                </c:pt>
                <c:pt idx="20">
                  <c:v>0.26985910819638376</c:v>
                </c:pt>
                <c:pt idx="21">
                  <c:v>0.29598745270320836</c:v>
                </c:pt>
                <c:pt idx="22">
                  <c:v>0.30752905914621875</c:v>
                </c:pt>
                <c:pt idx="23">
                  <c:v>0.40609468524687581</c:v>
                </c:pt>
                <c:pt idx="24">
                  <c:v>0.38360627671542163</c:v>
                </c:pt>
                <c:pt idx="25">
                  <c:v>0.25039090554349008</c:v>
                </c:pt>
                <c:pt idx="26">
                  <c:v>0.28006503526698107</c:v>
                </c:pt>
                <c:pt idx="27">
                  <c:v>0.28543476762578107</c:v>
                </c:pt>
                <c:pt idx="28">
                  <c:v>0.38022318442549263</c:v>
                </c:pt>
                <c:pt idx="29">
                  <c:v>0.35032443860251761</c:v>
                </c:pt>
                <c:pt idx="30">
                  <c:v>0.23245362566031752</c:v>
                </c:pt>
                <c:pt idx="31">
                  <c:v>0.26499659756212918</c:v>
                </c:pt>
                <c:pt idx="32">
                  <c:v>0.26440716248596441</c:v>
                </c:pt>
                <c:pt idx="33">
                  <c:v>0.35569099497823309</c:v>
                </c:pt>
                <c:pt idx="34">
                  <c:v>0.32040029647552842</c:v>
                </c:pt>
                <c:pt idx="35">
                  <c:v>0.20845635980197902</c:v>
                </c:pt>
                <c:pt idx="36">
                  <c:v>0.24431034035452093</c:v>
                </c:pt>
                <c:pt idx="37">
                  <c:v>0.23604758549218841</c:v>
                </c:pt>
                <c:pt idx="38">
                  <c:v>0.32234137635267995</c:v>
                </c:pt>
                <c:pt idx="39">
                  <c:v>0.28192953764373696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6C0-4F20-90F0-3F97233E356E}"/>
            </c:ext>
          </c:extLst>
        </c:ser>
        <c:ser>
          <c:idx val="3"/>
          <c:order val="3"/>
          <c:tx>
            <c:v>D - Argissolo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ret_curv!$AO$239:$AO$270</c:f>
              <c:numCache>
                <c:formatCode>General</c:formatCode>
                <c:ptCount val="32"/>
                <c:pt idx="0">
                  <c:v>0.36994851354201003</c:v>
                </c:pt>
                <c:pt idx="1">
                  <c:v>0.37895776036074413</c:v>
                </c:pt>
                <c:pt idx="2">
                  <c:v>0.39757755207739576</c:v>
                </c:pt>
                <c:pt idx="3">
                  <c:v>0.44379930170583681</c:v>
                </c:pt>
                <c:pt idx="4">
                  <c:v>0.33487076701342455</c:v>
                </c:pt>
                <c:pt idx="5">
                  <c:v>0.35672321338166357</c:v>
                </c:pt>
                <c:pt idx="6">
                  <c:v>0.38575349337904374</c:v>
                </c:pt>
                <c:pt idx="7">
                  <c:v>0.43343472787364751</c:v>
                </c:pt>
                <c:pt idx="8">
                  <c:v>0.31023143127939051</c:v>
                </c:pt>
                <c:pt idx="9">
                  <c:v>0.34033101624340278</c:v>
                </c:pt>
                <c:pt idx="10">
                  <c:v>0.3557822392186355</c:v>
                </c:pt>
                <c:pt idx="11">
                  <c:v>0.41552308639638036</c:v>
                </c:pt>
                <c:pt idx="12">
                  <c:v>0.30430394068633526</c:v>
                </c:pt>
                <c:pt idx="13">
                  <c:v>0.33665603453212167</c:v>
                </c:pt>
                <c:pt idx="14">
                  <c:v>0.35547656038317532</c:v>
                </c:pt>
                <c:pt idx="15">
                  <c:v>0.41519578004774554</c:v>
                </c:pt>
                <c:pt idx="16">
                  <c:v>0.27823185499870928</c:v>
                </c:pt>
                <c:pt idx="17">
                  <c:v>0.31527918456825138</c:v>
                </c:pt>
                <c:pt idx="18">
                  <c:v>0.33024303117511428</c:v>
                </c:pt>
                <c:pt idx="19">
                  <c:v>0.39633949332201884</c:v>
                </c:pt>
                <c:pt idx="20">
                  <c:v>0.2581566682249033</c:v>
                </c:pt>
                <c:pt idx="21">
                  <c:v>0.28274272316695748</c:v>
                </c:pt>
                <c:pt idx="22">
                  <c:v>0.30069498618282275</c:v>
                </c:pt>
                <c:pt idx="23">
                  <c:v>0.37018989455462531</c:v>
                </c:pt>
                <c:pt idx="24">
                  <c:v>0.24117530326247205</c:v>
                </c:pt>
                <c:pt idx="25">
                  <c:v>0.26710880808635873</c:v>
                </c:pt>
                <c:pt idx="26">
                  <c:v>0.28369102674514107</c:v>
                </c:pt>
                <c:pt idx="27">
                  <c:v>0.34003300584469032</c:v>
                </c:pt>
                <c:pt idx="28">
                  <c:v>0.20302732382804814</c:v>
                </c:pt>
                <c:pt idx="29">
                  <c:v>0.22197976470162611</c:v>
                </c:pt>
                <c:pt idx="30">
                  <c:v>0.23746753349233468</c:v>
                </c:pt>
                <c:pt idx="31">
                  <c:v>0.30379765114657264</c:v>
                </c:pt>
              </c:numCache>
            </c:numRef>
          </c:xVal>
          <c:yVal>
            <c:numRef>
              <c:f>ret_curv!$AP$239:$AP$270</c:f>
              <c:numCache>
                <c:formatCode>General</c:formatCode>
                <c:ptCount val="32"/>
                <c:pt idx="0">
                  <c:v>0.3613871199824048</c:v>
                </c:pt>
                <c:pt idx="1">
                  <c:v>0.371416558135993</c:v>
                </c:pt>
                <c:pt idx="2">
                  <c:v>0.39520938913376269</c:v>
                </c:pt>
                <c:pt idx="3">
                  <c:v>0.43800034836424984</c:v>
                </c:pt>
                <c:pt idx="4">
                  <c:v>0.34308423030087687</c:v>
                </c:pt>
                <c:pt idx="5">
                  <c:v>0.36445181040100227</c:v>
                </c:pt>
                <c:pt idx="6">
                  <c:v>0.38606658895515522</c:v>
                </c:pt>
                <c:pt idx="7">
                  <c:v>0.4347250736207191</c:v>
                </c:pt>
                <c:pt idx="8">
                  <c:v>0.31580286334914309</c:v>
                </c:pt>
                <c:pt idx="9">
                  <c:v>0.3465798424040778</c:v>
                </c:pt>
                <c:pt idx="10">
                  <c:v>0.36509471118552944</c:v>
                </c:pt>
                <c:pt idx="11">
                  <c:v>0.42410400846453178</c:v>
                </c:pt>
                <c:pt idx="12">
                  <c:v>0.30384379761868108</c:v>
                </c:pt>
                <c:pt idx="13">
                  <c:v>0.33598014352938982</c:v>
                </c:pt>
                <c:pt idx="14">
                  <c:v>0.35358700090872835</c:v>
                </c:pt>
                <c:pt idx="15">
                  <c:v>0.41630946165090593</c:v>
                </c:pt>
                <c:pt idx="16">
                  <c:v>0.2776178413278344</c:v>
                </c:pt>
                <c:pt idx="17">
                  <c:v>0.30884689753847178</c:v>
                </c:pt>
                <c:pt idx="18">
                  <c:v>0.32547781437462969</c:v>
                </c:pt>
                <c:pt idx="19">
                  <c:v>0.39221712485109922</c:v>
                </c:pt>
                <c:pt idx="20">
                  <c:v>0.2553011348061352</c:v>
                </c:pt>
                <c:pt idx="21">
                  <c:v>0.28364539835545094</c:v>
                </c:pt>
                <c:pt idx="22">
                  <c:v>0.30003842281998294</c:v>
                </c:pt>
                <c:pt idx="23">
                  <c:v>0.36640154691451288</c:v>
                </c:pt>
                <c:pt idx="24">
                  <c:v>0.23496922319489744</c:v>
                </c:pt>
                <c:pt idx="25">
                  <c:v>0.26013667193934098</c:v>
                </c:pt>
                <c:pt idx="26">
                  <c:v>0.27641899698716815</c:v>
                </c:pt>
                <c:pt idx="27">
                  <c:v>0.34084038536131411</c:v>
                </c:pt>
                <c:pt idx="28">
                  <c:v>0.20809597133217639</c:v>
                </c:pt>
                <c:pt idx="29">
                  <c:v>0.22892151082836729</c:v>
                </c:pt>
                <c:pt idx="30">
                  <c:v>0.24496959519487879</c:v>
                </c:pt>
                <c:pt idx="31">
                  <c:v>0.30577654882412192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6C0-4F20-90F0-3F97233E356E}"/>
            </c:ext>
          </c:extLst>
        </c:ser>
        <c:ser>
          <c:idx val="4"/>
          <c:order val="4"/>
          <c:tx>
            <c:v>-------------------------</c:v>
          </c:tx>
          <c:spPr>
            <a:ln w="25400" cap="rnd">
              <a:noFill/>
              <a:round/>
            </a:ln>
            <a:effectLst/>
          </c:spPr>
          <c:marker>
            <c:symbol val="none"/>
          </c:marker>
          <c:trendline>
            <c:spPr>
              <a:ln w="0" cap="rnd">
                <a:noFill/>
                <a:prstDash val="solid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0.11314870980949233"/>
                  <c:y val="-8.6510706651046515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050" b="0" i="0" u="none" strike="noStrike" kern="1200" baseline="0">
                      <a:solidFill>
                        <a:sysClr val="windowText" lastClr="000000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en-US"/>
                </a:p>
              </c:txPr>
            </c:trendlineLbl>
          </c:trendline>
          <c:xVal>
            <c:numRef>
              <c:f>ret_curv!$AO$119:$AO$270</c:f>
              <c:numCache>
                <c:formatCode>General</c:formatCode>
                <c:ptCount val="152"/>
                <c:pt idx="0">
                  <c:v>0.36205717404561433</c:v>
                </c:pt>
                <c:pt idx="1">
                  <c:v>0.36888900447407702</c:v>
                </c:pt>
                <c:pt idx="2">
                  <c:v>0.37233806892646054</c:v>
                </c:pt>
                <c:pt idx="3">
                  <c:v>0.4107953949813109</c:v>
                </c:pt>
                <c:pt idx="4">
                  <c:v>0.4543732443849044</c:v>
                </c:pt>
                <c:pt idx="5">
                  <c:v>0.35942206535819898</c:v>
                </c:pt>
                <c:pt idx="6">
                  <c:v>0.35482946555757761</c:v>
                </c:pt>
                <c:pt idx="7">
                  <c:v>0.36508673422300042</c:v>
                </c:pt>
                <c:pt idx="8">
                  <c:v>0.39828026368969194</c:v>
                </c:pt>
                <c:pt idx="9">
                  <c:v>0.45092033072865911</c:v>
                </c:pt>
                <c:pt idx="10">
                  <c:v>0.31533352264619569</c:v>
                </c:pt>
                <c:pt idx="11">
                  <c:v>0.33935533860211298</c:v>
                </c:pt>
                <c:pt idx="12">
                  <c:v>0.35585741932612741</c:v>
                </c:pt>
                <c:pt idx="13">
                  <c:v>0.38948639382855321</c:v>
                </c:pt>
                <c:pt idx="14">
                  <c:v>0.44190479131573046</c:v>
                </c:pt>
                <c:pt idx="15">
                  <c:v>0.31312004304420071</c:v>
                </c:pt>
                <c:pt idx="16">
                  <c:v>0.33807795800734697</c:v>
                </c:pt>
                <c:pt idx="17">
                  <c:v>0.35528300269195867</c:v>
                </c:pt>
                <c:pt idx="18">
                  <c:v>0.39040865992762269</c:v>
                </c:pt>
                <c:pt idx="19">
                  <c:v>0.43576785914005839</c:v>
                </c:pt>
                <c:pt idx="20">
                  <c:v>0.28392222419183472</c:v>
                </c:pt>
                <c:pt idx="21">
                  <c:v>0.31065392679386072</c:v>
                </c:pt>
                <c:pt idx="22">
                  <c:v>0.34263036213667702</c:v>
                </c:pt>
                <c:pt idx="23">
                  <c:v>0.38155688944995658</c:v>
                </c:pt>
                <c:pt idx="24">
                  <c:v>0.43737011041477558</c:v>
                </c:pt>
                <c:pt idx="25">
                  <c:v>0.26630373317306544</c:v>
                </c:pt>
                <c:pt idx="26">
                  <c:v>0.29528905710738051</c:v>
                </c:pt>
                <c:pt idx="27">
                  <c:v>0.3273974770533879</c:v>
                </c:pt>
                <c:pt idx="28">
                  <c:v>0.37199200315008163</c:v>
                </c:pt>
                <c:pt idx="29">
                  <c:v>0.39832542167698592</c:v>
                </c:pt>
                <c:pt idx="30">
                  <c:v>0.24709422414624344</c:v>
                </c:pt>
                <c:pt idx="31">
                  <c:v>0.27718194639871185</c:v>
                </c:pt>
                <c:pt idx="32">
                  <c:v>0.30818521009625161</c:v>
                </c:pt>
                <c:pt idx="33">
                  <c:v>0.35221748461848473</c:v>
                </c:pt>
                <c:pt idx="34">
                  <c:v>0.29834387681656804</c:v>
                </c:pt>
                <c:pt idx="35">
                  <c:v>0.19853197647665116</c:v>
                </c:pt>
                <c:pt idx="36">
                  <c:v>0.23941371423309826</c:v>
                </c:pt>
                <c:pt idx="37">
                  <c:v>0.27230042972568846</c:v>
                </c:pt>
                <c:pt idx="38">
                  <c:v>0.31751340081963486</c:v>
                </c:pt>
                <c:pt idx="39">
                  <c:v>0.17785801711779098</c:v>
                </c:pt>
                <c:pt idx="40">
                  <c:v>0.36115629012500461</c:v>
                </c:pt>
                <c:pt idx="41">
                  <c:v>0.33393096402121109</c:v>
                </c:pt>
                <c:pt idx="42">
                  <c:v>0.4481386748441431</c:v>
                </c:pt>
                <c:pt idx="43">
                  <c:v>0.4101903032393861</c:v>
                </c:pt>
                <c:pt idx="44">
                  <c:v>0.43749089254377244</c:v>
                </c:pt>
                <c:pt idx="45">
                  <c:v>0.35502698454965476</c:v>
                </c:pt>
                <c:pt idx="46">
                  <c:v>0.32448980098411023</c:v>
                </c:pt>
                <c:pt idx="47">
                  <c:v>0.43603124385346098</c:v>
                </c:pt>
                <c:pt idx="48">
                  <c:v>0.40209407464874525</c:v>
                </c:pt>
                <c:pt idx="49">
                  <c:v>0.42509730341851326</c:v>
                </c:pt>
                <c:pt idx="50">
                  <c:v>0.33553654578456488</c:v>
                </c:pt>
                <c:pt idx="51">
                  <c:v>0.31644347260874861</c:v>
                </c:pt>
                <c:pt idx="52">
                  <c:v>0.42923107776234692</c:v>
                </c:pt>
                <c:pt idx="53">
                  <c:v>0.39924643562720968</c:v>
                </c:pt>
                <c:pt idx="54">
                  <c:v>0.39531212392079085</c:v>
                </c:pt>
                <c:pt idx="55">
                  <c:v>0.3340545949961039</c:v>
                </c:pt>
                <c:pt idx="56">
                  <c:v>0.31432202891673</c:v>
                </c:pt>
                <c:pt idx="57">
                  <c:v>0.4278497566329425</c:v>
                </c:pt>
                <c:pt idx="58">
                  <c:v>0.39678964902039443</c:v>
                </c:pt>
                <c:pt idx="59">
                  <c:v>0.39399434811102374</c:v>
                </c:pt>
                <c:pt idx="60">
                  <c:v>0.30622550954969358</c:v>
                </c:pt>
                <c:pt idx="61">
                  <c:v>0.29870979803891234</c:v>
                </c:pt>
                <c:pt idx="62">
                  <c:v>0.41358534277549991</c:v>
                </c:pt>
                <c:pt idx="63">
                  <c:v>0.39611961630944481</c:v>
                </c:pt>
                <c:pt idx="64">
                  <c:v>0.3571823256515379</c:v>
                </c:pt>
                <c:pt idx="65">
                  <c:v>0.29038385770920772</c:v>
                </c:pt>
                <c:pt idx="66">
                  <c:v>0.28219018544192492</c:v>
                </c:pt>
                <c:pt idx="67">
                  <c:v>0.40039802388387474</c:v>
                </c:pt>
                <c:pt idx="68">
                  <c:v>0.38806061175830137</c:v>
                </c:pt>
                <c:pt idx="69">
                  <c:v>0.3415192185599798</c:v>
                </c:pt>
                <c:pt idx="70">
                  <c:v>0.27128383180589366</c:v>
                </c:pt>
                <c:pt idx="71">
                  <c:v>0.26512275085659304</c:v>
                </c:pt>
                <c:pt idx="72">
                  <c:v>0.37922585673528597</c:v>
                </c:pt>
                <c:pt idx="73">
                  <c:v>0.37436216522333199</c:v>
                </c:pt>
                <c:pt idx="74">
                  <c:v>0.31884538596493356</c:v>
                </c:pt>
                <c:pt idx="75">
                  <c:v>0.23370709601597997</c:v>
                </c:pt>
                <c:pt idx="76">
                  <c:v>0.24504272531724677</c:v>
                </c:pt>
                <c:pt idx="77">
                  <c:v>0.35718458023624561</c:v>
                </c:pt>
                <c:pt idx="78">
                  <c:v>0.359584221542944</c:v>
                </c:pt>
                <c:pt idx="79">
                  <c:v>0.30254644777361411</c:v>
                </c:pt>
                <c:pt idx="80">
                  <c:v>0.3402128459082589</c:v>
                </c:pt>
                <c:pt idx="81">
                  <c:v>0.34545348600837594</c:v>
                </c:pt>
                <c:pt idx="82">
                  <c:v>0.36036924268026516</c:v>
                </c:pt>
                <c:pt idx="83">
                  <c:v>0.4742691744105218</c:v>
                </c:pt>
                <c:pt idx="84">
                  <c:v>0.48637213330699369</c:v>
                </c:pt>
                <c:pt idx="85">
                  <c:v>0.32340885834766597</c:v>
                </c:pt>
                <c:pt idx="86">
                  <c:v>0.33142386098356746</c:v>
                </c:pt>
                <c:pt idx="87">
                  <c:v>0.35028077918135847</c:v>
                </c:pt>
                <c:pt idx="88">
                  <c:v>0.46076697769426361</c:v>
                </c:pt>
                <c:pt idx="89">
                  <c:v>0.46843344967378281</c:v>
                </c:pt>
                <c:pt idx="90">
                  <c:v>0.29740347345758417</c:v>
                </c:pt>
                <c:pt idx="91">
                  <c:v>0.317903333911777</c:v>
                </c:pt>
                <c:pt idx="92">
                  <c:v>0.33382895154580505</c:v>
                </c:pt>
                <c:pt idx="93">
                  <c:v>0.44075205970212522</c:v>
                </c:pt>
                <c:pt idx="94">
                  <c:v>0.4309448903154387</c:v>
                </c:pt>
                <c:pt idx="95">
                  <c:v>0.29668084406464307</c:v>
                </c:pt>
                <c:pt idx="96">
                  <c:v>0.31904459432838322</c:v>
                </c:pt>
                <c:pt idx="97">
                  <c:v>0.33188374785815639</c:v>
                </c:pt>
                <c:pt idx="98">
                  <c:v>0.4344973655609155</c:v>
                </c:pt>
                <c:pt idx="99">
                  <c:v>0.43075735898692119</c:v>
                </c:pt>
                <c:pt idx="100">
                  <c:v>0.26928154500253071</c:v>
                </c:pt>
                <c:pt idx="101">
                  <c:v>0.29636471730238606</c:v>
                </c:pt>
                <c:pt idx="102">
                  <c:v>0.30528939714120201</c:v>
                </c:pt>
                <c:pt idx="103">
                  <c:v>0.40606930583532663</c:v>
                </c:pt>
                <c:pt idx="104">
                  <c:v>0.38423151713517911</c:v>
                </c:pt>
                <c:pt idx="105">
                  <c:v>0.25176123715917104</c:v>
                </c:pt>
                <c:pt idx="106">
                  <c:v>0.27944915939493514</c:v>
                </c:pt>
                <c:pt idx="107">
                  <c:v>0.29142432171101912</c:v>
                </c:pt>
                <c:pt idx="108">
                  <c:v>0.38635821404380177</c:v>
                </c:pt>
                <c:pt idx="109">
                  <c:v>0.34975543163511008</c:v>
                </c:pt>
                <c:pt idx="110">
                  <c:v>0.23182336610435014</c:v>
                </c:pt>
                <c:pt idx="111">
                  <c:v>0.26347014393787982</c:v>
                </c:pt>
                <c:pt idx="112">
                  <c:v>0.26750418270715753</c:v>
                </c:pt>
                <c:pt idx="113">
                  <c:v>0.35530835605704048</c:v>
                </c:pt>
                <c:pt idx="114">
                  <c:v>0.3171697680806248</c:v>
                </c:pt>
                <c:pt idx="115">
                  <c:v>0.20835003421186349</c:v>
                </c:pt>
                <c:pt idx="116">
                  <c:v>0.24504255474942735</c:v>
                </c:pt>
                <c:pt idx="117">
                  <c:v>0.23124160174690789</c:v>
                </c:pt>
                <c:pt idx="118">
                  <c:v>0.31932938613233713</c:v>
                </c:pt>
                <c:pt idx="119">
                  <c:v>0.28368808011959401</c:v>
                </c:pt>
                <c:pt idx="120">
                  <c:v>0.36994851354201003</c:v>
                </c:pt>
                <c:pt idx="121">
                  <c:v>0.37895776036074413</c:v>
                </c:pt>
                <c:pt idx="122">
                  <c:v>0.39757755207739576</c:v>
                </c:pt>
                <c:pt idx="123">
                  <c:v>0.44379930170583681</c:v>
                </c:pt>
                <c:pt idx="124">
                  <c:v>0.33487076701342455</c:v>
                </c:pt>
                <c:pt idx="125">
                  <c:v>0.35672321338166357</c:v>
                </c:pt>
                <c:pt idx="126">
                  <c:v>0.38575349337904374</c:v>
                </c:pt>
                <c:pt idx="127">
                  <c:v>0.43343472787364751</c:v>
                </c:pt>
                <c:pt idx="128">
                  <c:v>0.31023143127939051</c:v>
                </c:pt>
                <c:pt idx="129">
                  <c:v>0.34033101624340278</c:v>
                </c:pt>
                <c:pt idx="130">
                  <c:v>0.3557822392186355</c:v>
                </c:pt>
                <c:pt idx="131">
                  <c:v>0.41552308639638036</c:v>
                </c:pt>
                <c:pt idx="132">
                  <c:v>0.30430394068633526</c:v>
                </c:pt>
                <c:pt idx="133">
                  <c:v>0.33665603453212167</c:v>
                </c:pt>
                <c:pt idx="134">
                  <c:v>0.35547656038317532</c:v>
                </c:pt>
                <c:pt idx="135">
                  <c:v>0.41519578004774554</c:v>
                </c:pt>
                <c:pt idx="136">
                  <c:v>0.27823185499870928</c:v>
                </c:pt>
                <c:pt idx="137">
                  <c:v>0.31527918456825138</c:v>
                </c:pt>
                <c:pt idx="138">
                  <c:v>0.33024303117511428</c:v>
                </c:pt>
                <c:pt idx="139">
                  <c:v>0.39633949332201884</c:v>
                </c:pt>
                <c:pt idx="140">
                  <c:v>0.2581566682249033</c:v>
                </c:pt>
                <c:pt idx="141">
                  <c:v>0.28274272316695748</c:v>
                </c:pt>
                <c:pt idx="142">
                  <c:v>0.30069498618282275</c:v>
                </c:pt>
                <c:pt idx="143">
                  <c:v>0.37018989455462531</c:v>
                </c:pt>
                <c:pt idx="144">
                  <c:v>0.24117530326247205</c:v>
                </c:pt>
                <c:pt idx="145">
                  <c:v>0.26710880808635873</c:v>
                </c:pt>
                <c:pt idx="146">
                  <c:v>0.28369102674514107</c:v>
                </c:pt>
                <c:pt idx="147">
                  <c:v>0.34003300584469032</c:v>
                </c:pt>
                <c:pt idx="148">
                  <c:v>0.20302732382804814</c:v>
                </c:pt>
                <c:pt idx="149">
                  <c:v>0.22197976470162611</c:v>
                </c:pt>
                <c:pt idx="150">
                  <c:v>0.23746753349233468</c:v>
                </c:pt>
                <c:pt idx="151">
                  <c:v>0.30379765114657264</c:v>
                </c:pt>
              </c:numCache>
            </c:numRef>
          </c:xVal>
          <c:yVal>
            <c:numRef>
              <c:f>ret_curv!$AQ$119:$AQ$270</c:f>
              <c:numCache>
                <c:formatCode>General</c:formatCode>
                <c:ptCount val="152"/>
                <c:pt idx="0">
                  <c:v>0.36482651550883893</c:v>
                </c:pt>
                <c:pt idx="1">
                  <c:v>0.36492430140490217</c:v>
                </c:pt>
                <c:pt idx="2">
                  <c:v>0.36646827052577885</c:v>
                </c:pt>
                <c:pt idx="3">
                  <c:v>0.40017668288243757</c:v>
                </c:pt>
                <c:pt idx="4">
                  <c:v>0.44639528000849404</c:v>
                </c:pt>
                <c:pt idx="5">
                  <c:v>0.35120127013058439</c:v>
                </c:pt>
                <c:pt idx="6">
                  <c:v>0.35887757075874599</c:v>
                </c:pt>
                <c:pt idx="7">
                  <c:v>0.3653617307697275</c:v>
                </c:pt>
                <c:pt idx="8">
                  <c:v>0.39949727864854168</c:v>
                </c:pt>
                <c:pt idx="9">
                  <c:v>0.4463395012784514</c:v>
                </c:pt>
                <c:pt idx="10">
                  <c:v>0.32562462077001175</c:v>
                </c:pt>
                <c:pt idx="11">
                  <c:v>0.34382641911356249</c:v>
                </c:pt>
                <c:pt idx="12">
                  <c:v>0.36121926460695131</c:v>
                </c:pt>
                <c:pt idx="13">
                  <c:v>0.39686213943406862</c:v>
                </c:pt>
                <c:pt idx="14">
                  <c:v>0.44589523537819686</c:v>
                </c:pt>
                <c:pt idx="15">
                  <c:v>0.31319444700402549</c:v>
                </c:pt>
                <c:pt idx="16">
                  <c:v>0.3350451970531147</c:v>
                </c:pt>
                <c:pt idx="17">
                  <c:v>0.35762041896224817</c:v>
                </c:pt>
                <c:pt idx="18">
                  <c:v>0.39444659244598901</c:v>
                </c:pt>
                <c:pt idx="19">
                  <c:v>0.44516790944263018</c:v>
                </c:pt>
                <c:pt idx="20">
                  <c:v>0.28480580003919648</c:v>
                </c:pt>
                <c:pt idx="21">
                  <c:v>0.31264255540271008</c:v>
                </c:pt>
                <c:pt idx="22">
                  <c:v>0.34364862343889402</c:v>
                </c:pt>
                <c:pt idx="23">
                  <c:v>0.38402069580931908</c:v>
                </c:pt>
                <c:pt idx="24">
                  <c:v>0.43716783199886372</c:v>
                </c:pt>
                <c:pt idx="25">
                  <c:v>0.26021371215727285</c:v>
                </c:pt>
                <c:pt idx="26">
                  <c:v>0.29166839242579756</c:v>
                </c:pt>
                <c:pt idx="27">
                  <c:v>0.32502323521123161</c:v>
                </c:pt>
                <c:pt idx="28">
                  <c:v>0.36809207050655163</c:v>
                </c:pt>
                <c:pt idx="29">
                  <c:v>0.39731896766955571</c:v>
                </c:pt>
                <c:pt idx="30">
                  <c:v>0.23779925510163932</c:v>
                </c:pt>
                <c:pt idx="31">
                  <c:v>0.27182872887758069</c:v>
                </c:pt>
                <c:pt idx="32">
                  <c:v>0.30456651322990386</c:v>
                </c:pt>
                <c:pt idx="33">
                  <c:v>0.34899037473874439</c:v>
                </c:pt>
                <c:pt idx="34">
                  <c:v>0.29886464642572885</c:v>
                </c:pt>
                <c:pt idx="35">
                  <c:v>0.20834213584903083</c:v>
                </c:pt>
                <c:pt idx="36">
                  <c:v>0.24497240721765814</c:v>
                </c:pt>
                <c:pt idx="37">
                  <c:v>0.27520705540824919</c:v>
                </c:pt>
                <c:pt idx="38">
                  <c:v>0.32019169253074187</c:v>
                </c:pt>
                <c:pt idx="39">
                  <c:v>0.17771536071006344</c:v>
                </c:pt>
                <c:pt idx="40">
                  <c:v>0.36000890671186703</c:v>
                </c:pt>
                <c:pt idx="41">
                  <c:v>0.33089853148816495</c:v>
                </c:pt>
                <c:pt idx="42">
                  <c:v>0.44295913064678133</c:v>
                </c:pt>
                <c:pt idx="43">
                  <c:v>0.40439684692331446</c:v>
                </c:pt>
                <c:pt idx="44">
                  <c:v>0.43711340596871151</c:v>
                </c:pt>
                <c:pt idx="45">
                  <c:v>0.35465198127010217</c:v>
                </c:pt>
                <c:pt idx="46">
                  <c:v>0.3276778547079866</c:v>
                </c:pt>
                <c:pt idx="47">
                  <c:v>0.44039697827546692</c:v>
                </c:pt>
                <c:pt idx="48">
                  <c:v>0.40391728425815382</c:v>
                </c:pt>
                <c:pt idx="49">
                  <c:v>0.42520094467994218</c:v>
                </c:pt>
                <c:pt idx="50">
                  <c:v>0.34042763951823185</c:v>
                </c:pt>
                <c:pt idx="51">
                  <c:v>0.31871357522958682</c:v>
                </c:pt>
                <c:pt idx="52">
                  <c:v>0.43279484601977214</c:v>
                </c:pt>
                <c:pt idx="53">
                  <c:v>0.40215106159613151</c:v>
                </c:pt>
                <c:pt idx="54">
                  <c:v>0.40000750642037775</c:v>
                </c:pt>
                <c:pt idx="55">
                  <c:v>0.33172458936926358</c:v>
                </c:pt>
                <c:pt idx="56">
                  <c:v>0.31297004038044041</c:v>
                </c:pt>
                <c:pt idx="57">
                  <c:v>0.42760886997125103</c:v>
                </c:pt>
                <c:pt idx="58">
                  <c:v>0.40061341236096987</c:v>
                </c:pt>
                <c:pt idx="59">
                  <c:v>0.38750374312987146</c:v>
                </c:pt>
                <c:pt idx="60">
                  <c:v>0.30882735309557147</c:v>
                </c:pt>
                <c:pt idx="61">
                  <c:v>0.29717817303181143</c:v>
                </c:pt>
                <c:pt idx="62">
                  <c:v>0.41245590224560064</c:v>
                </c:pt>
                <c:pt idx="63">
                  <c:v>0.3944507634210635</c:v>
                </c:pt>
                <c:pt idx="64">
                  <c:v>0.36023512466229435</c:v>
                </c:pt>
                <c:pt idx="65">
                  <c:v>0.28702210907675285</c:v>
                </c:pt>
                <c:pt idx="66">
                  <c:v>0.28150433627576088</c:v>
                </c:pt>
                <c:pt idx="67">
                  <c:v>0.39660206074365534</c:v>
                </c:pt>
                <c:pt idx="68">
                  <c:v>0.38569310112019833</c:v>
                </c:pt>
                <c:pt idx="69">
                  <c:v>0.33887638188556302</c:v>
                </c:pt>
                <c:pt idx="70">
                  <c:v>0.26634735589733705</c:v>
                </c:pt>
                <c:pt idx="71">
                  <c:v>0.26623418230376622</c:v>
                </c:pt>
                <c:pt idx="72">
                  <c:v>0.38069964072516338</c:v>
                </c:pt>
                <c:pt idx="73">
                  <c:v>0.37544789489502733</c:v>
                </c:pt>
                <c:pt idx="74">
                  <c:v>0.32146531397686839</c:v>
                </c:pt>
                <c:pt idx="75">
                  <c:v>0.23845120261183547</c:v>
                </c:pt>
                <c:pt idx="76">
                  <c:v>0.24507885317658332</c:v>
                </c:pt>
                <c:pt idx="77">
                  <c:v>0.35813999757544696</c:v>
                </c:pt>
                <c:pt idx="78">
                  <c:v>0.35977588878598732</c:v>
                </c:pt>
                <c:pt idx="79">
                  <c:v>0.30156853732690425</c:v>
                </c:pt>
                <c:pt idx="80">
                  <c:v>0.3383454075806881</c:v>
                </c:pt>
                <c:pt idx="81">
                  <c:v>0.34275723273482017</c:v>
                </c:pt>
                <c:pt idx="82">
                  <c:v>0.35705653935443593</c:v>
                </c:pt>
                <c:pt idx="83">
                  <c:v>0.47118419553195529</c:v>
                </c:pt>
                <c:pt idx="84">
                  <c:v>0.48479076158760831</c:v>
                </c:pt>
                <c:pt idx="85">
                  <c:v>0.32459818803824353</c:v>
                </c:pt>
                <c:pt idx="86">
                  <c:v>0.33549382141139011</c:v>
                </c:pt>
                <c:pt idx="87">
                  <c:v>0.35222921183387029</c:v>
                </c:pt>
                <c:pt idx="88">
                  <c:v>0.46348953488179589</c:v>
                </c:pt>
                <c:pt idx="89">
                  <c:v>0.4700107310317978</c:v>
                </c:pt>
                <c:pt idx="90">
                  <c:v>0.30244261924604993</c:v>
                </c:pt>
                <c:pt idx="91">
                  <c:v>0.32097181025312865</c:v>
                </c:pt>
                <c:pt idx="92">
                  <c:v>0.33884888595505414</c:v>
                </c:pt>
                <c:pt idx="93">
                  <c:v>0.44463600299563677</c:v>
                </c:pt>
                <c:pt idx="94">
                  <c:v>0.4384042359177418</c:v>
                </c:pt>
                <c:pt idx="95">
                  <c:v>0.29237055787609473</c:v>
                </c:pt>
                <c:pt idx="96">
                  <c:v>0.31357095528572482</c:v>
                </c:pt>
                <c:pt idx="97">
                  <c:v>0.3303770852196844</c:v>
                </c:pt>
                <c:pt idx="98">
                  <c:v>0.43374582394327882</c:v>
                </c:pt>
                <c:pt idx="99">
                  <c:v>0.42199050531275939</c:v>
                </c:pt>
                <c:pt idx="100">
                  <c:v>0.26985910819638376</c:v>
                </c:pt>
                <c:pt idx="101">
                  <c:v>0.29598745270320836</c:v>
                </c:pt>
                <c:pt idx="102">
                  <c:v>0.30752905914621875</c:v>
                </c:pt>
                <c:pt idx="103">
                  <c:v>0.40609468524687581</c:v>
                </c:pt>
                <c:pt idx="104">
                  <c:v>0.38360627671542163</c:v>
                </c:pt>
                <c:pt idx="105">
                  <c:v>0.25039090554349008</c:v>
                </c:pt>
                <c:pt idx="106">
                  <c:v>0.28006503526698107</c:v>
                </c:pt>
                <c:pt idx="107">
                  <c:v>0.28543476762578107</c:v>
                </c:pt>
                <c:pt idx="108">
                  <c:v>0.38022318442549263</c:v>
                </c:pt>
                <c:pt idx="109">
                  <c:v>0.35032443860251761</c:v>
                </c:pt>
                <c:pt idx="110">
                  <c:v>0.23245362566031752</c:v>
                </c:pt>
                <c:pt idx="111">
                  <c:v>0.26499659756212918</c:v>
                </c:pt>
                <c:pt idx="112">
                  <c:v>0.26440716248596441</c:v>
                </c:pt>
                <c:pt idx="113">
                  <c:v>0.35569099497823309</c:v>
                </c:pt>
                <c:pt idx="114">
                  <c:v>0.32040029647552842</c:v>
                </c:pt>
                <c:pt idx="115">
                  <c:v>0.20845635980197902</c:v>
                </c:pt>
                <c:pt idx="116">
                  <c:v>0.24431034035452093</c:v>
                </c:pt>
                <c:pt idx="117">
                  <c:v>0.23604758549218841</c:v>
                </c:pt>
                <c:pt idx="118">
                  <c:v>0.32234137635267995</c:v>
                </c:pt>
                <c:pt idx="119">
                  <c:v>0.28192953764373696</c:v>
                </c:pt>
                <c:pt idx="120">
                  <c:v>0.3613871199824048</c:v>
                </c:pt>
                <c:pt idx="121">
                  <c:v>0.371416558135993</c:v>
                </c:pt>
                <c:pt idx="122">
                  <c:v>0.39520938913376269</c:v>
                </c:pt>
                <c:pt idx="123">
                  <c:v>0.43800034836424984</c:v>
                </c:pt>
                <c:pt idx="124">
                  <c:v>0.34308423030087687</c:v>
                </c:pt>
                <c:pt idx="125">
                  <c:v>0.36445181040100227</c:v>
                </c:pt>
                <c:pt idx="126">
                  <c:v>0.38606658895515522</c:v>
                </c:pt>
                <c:pt idx="127">
                  <c:v>0.4347250736207191</c:v>
                </c:pt>
                <c:pt idx="128">
                  <c:v>0.31580286334914309</c:v>
                </c:pt>
                <c:pt idx="129">
                  <c:v>0.3465798424040778</c:v>
                </c:pt>
                <c:pt idx="130">
                  <c:v>0.36509471118552944</c:v>
                </c:pt>
                <c:pt idx="131">
                  <c:v>0.42410400846453178</c:v>
                </c:pt>
                <c:pt idx="132">
                  <c:v>0.30384379761868108</c:v>
                </c:pt>
                <c:pt idx="133">
                  <c:v>0.33598014352938982</c:v>
                </c:pt>
                <c:pt idx="134">
                  <c:v>0.35358700090872835</c:v>
                </c:pt>
                <c:pt idx="135">
                  <c:v>0.41630946165090593</c:v>
                </c:pt>
                <c:pt idx="136">
                  <c:v>0.2776178413278344</c:v>
                </c:pt>
                <c:pt idx="137">
                  <c:v>0.30884689753847178</c:v>
                </c:pt>
                <c:pt idx="138">
                  <c:v>0.32547781437462969</c:v>
                </c:pt>
                <c:pt idx="139">
                  <c:v>0.39221712485109922</c:v>
                </c:pt>
                <c:pt idx="140">
                  <c:v>0.2553011348061352</c:v>
                </c:pt>
                <c:pt idx="141">
                  <c:v>0.28364539835545094</c:v>
                </c:pt>
                <c:pt idx="142">
                  <c:v>0.30003842281998294</c:v>
                </c:pt>
                <c:pt idx="143">
                  <c:v>0.36640154691451288</c:v>
                </c:pt>
                <c:pt idx="144">
                  <c:v>0.23496922319489744</c:v>
                </c:pt>
                <c:pt idx="145">
                  <c:v>0.26013667193934098</c:v>
                </c:pt>
                <c:pt idx="146">
                  <c:v>0.27641899698716815</c:v>
                </c:pt>
                <c:pt idx="147">
                  <c:v>0.34084038536131411</c:v>
                </c:pt>
                <c:pt idx="148">
                  <c:v>0.20809597133217639</c:v>
                </c:pt>
                <c:pt idx="149">
                  <c:v>0.22892151082836729</c:v>
                </c:pt>
                <c:pt idx="150">
                  <c:v>0.24496959519487879</c:v>
                </c:pt>
                <c:pt idx="151">
                  <c:v>0.30577654882412192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C6C0-4F20-90F0-3F97233E356E}"/>
            </c:ext>
          </c:extLst>
        </c:ser>
        <c:ser>
          <c:idx val="5"/>
          <c:order val="5"/>
          <c:spPr>
            <a:ln w="0" cap="rnd">
              <a:solidFill>
                <a:srgbClr val="FF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ret_curv!$AR$119:$AR$120</c:f>
              <c:numCache>
                <c:formatCode>General</c:formatCode>
                <c:ptCount val="2"/>
                <c:pt idx="0">
                  <c:v>-0.2</c:v>
                </c:pt>
                <c:pt idx="1">
                  <c:v>0.7</c:v>
                </c:pt>
              </c:numCache>
            </c:numRef>
          </c:xVal>
          <c:yVal>
            <c:numRef>
              <c:f>ret_curv!$AS$119:$AS$120</c:f>
              <c:numCache>
                <c:formatCode>General</c:formatCode>
                <c:ptCount val="2"/>
                <c:pt idx="0">
                  <c:v>-0.2</c:v>
                </c:pt>
                <c:pt idx="1">
                  <c:v>0.7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C6C0-4F20-90F0-3F97233E35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80528207"/>
        <c:axId val="280528687"/>
      </c:scatterChart>
      <c:valAx>
        <c:axId val="280528207"/>
        <c:scaling>
          <c:orientation val="minMax"/>
          <c:max val="0.60000000000000009"/>
          <c:min val="0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80528687"/>
        <c:crosses val="autoZero"/>
        <c:crossBetween val="midCat"/>
      </c:valAx>
      <c:valAx>
        <c:axId val="280528687"/>
        <c:scaling>
          <c:orientation val="minMax"/>
          <c:max val="0.60000000000000009"/>
          <c:min val="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80528207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r"/>
      <c:legendEntry>
        <c:idx val="4"/>
        <c:delete val="1"/>
      </c:legendEntry>
      <c:legendEntry>
        <c:idx val="5"/>
        <c:delete val="1"/>
      </c:legendEntry>
      <c:legendEntry>
        <c:idx val="6"/>
        <c:delete val="1"/>
      </c:legendEntry>
      <c:layout>
        <c:manualLayout>
          <c:xMode val="edge"/>
          <c:yMode val="edge"/>
          <c:x val="0.12343836833116872"/>
          <c:y val="5.982056949158001E-2"/>
          <c:w val="0.23742335705758508"/>
          <c:h val="0.23820361155730546"/>
        </c:manualLayout>
      </c:layout>
      <c:overlay val="0"/>
      <c:spPr>
        <a:noFill/>
        <a:ln w="0"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5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v>5</c:v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Lit>
                <c:ptCount val="0"/>
              </c:numLit>
            </c:plus>
            <c:minus>
              <c:numLit>
                <c:ptCount val="0"/>
              </c:numLit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ret_curv!$BF$99:$BF$106</c:f>
              <c:numCache>
                <c:formatCode>General</c:formatCode>
                <c:ptCount val="8"/>
                <c:pt idx="0">
                  <c:v>0.35614198744594971</c:v>
                </c:pt>
                <c:pt idx="1">
                  <c:v>0.34338391743495178</c:v>
                </c:pt>
                <c:pt idx="2">
                  <c:v>0.32107443572085914</c:v>
                </c:pt>
                <c:pt idx="3">
                  <c:v>0.31028334796701618</c:v>
                </c:pt>
                <c:pt idx="4">
                  <c:v>0.28527752566474651</c:v>
                </c:pt>
                <c:pt idx="5">
                  <c:v>0.26323196539591276</c:v>
                </c:pt>
                <c:pt idx="6">
                  <c:v>0.24289236496354782</c:v>
                </c:pt>
                <c:pt idx="7">
                  <c:v>0.21583641739875542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187-401A-A2B1-C330D5118B09}"/>
            </c:ext>
          </c:extLst>
        </c:ser>
        <c:ser>
          <c:idx val="1"/>
          <c:order val="1"/>
          <c:tx>
            <c:v>15</c:v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ret_curv!$BG$99:$BG$106</c:f>
              <c:numCache>
                <c:formatCode>General</c:formatCode>
                <c:ptCount val="8"/>
                <c:pt idx="0">
                  <c:v>0.35249915594097003</c:v>
                </c:pt>
                <c:pt idx="1">
                  <c:v>0.34662526431978125</c:v>
                </c:pt>
                <c:pt idx="2">
                  <c:v>0.33252291175008897</c:v>
                </c:pt>
                <c:pt idx="3">
                  <c:v>0.32439158406216745</c:v>
                </c:pt>
                <c:pt idx="4">
                  <c:v>0.3036637696690504</c:v>
                </c:pt>
                <c:pt idx="5">
                  <c:v>0.28422079058099764</c:v>
                </c:pt>
                <c:pt idx="6">
                  <c:v>0.26579904517070424</c:v>
                </c:pt>
                <c:pt idx="7">
                  <c:v>0.24082077789428241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187-401A-A2B1-C330D5118B09}"/>
            </c:ext>
          </c:extLst>
        </c:ser>
        <c:ser>
          <c:idx val="2"/>
          <c:order val="2"/>
          <c:tx>
            <c:v>30</c:v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ret_curv!$BH$99:$BH$106</c:f>
              <c:numCache>
                <c:formatCode>General</c:formatCode>
                <c:ptCount val="8"/>
                <c:pt idx="0">
                  <c:v>0.39042333241518973</c:v>
                </c:pt>
                <c:pt idx="1">
                  <c:v>0.38601362745855494</c:v>
                </c:pt>
                <c:pt idx="2">
                  <c:v>0.37448942694182674</c:v>
                </c:pt>
                <c:pt idx="3">
                  <c:v>0.36729834376547799</c:v>
                </c:pt>
                <c:pt idx="4">
                  <c:v>0.3472778498013358</c:v>
                </c:pt>
                <c:pt idx="5">
                  <c:v>0.3267746216001628</c:v>
                </c:pt>
                <c:pt idx="6">
                  <c:v>0.30652307835704995</c:v>
                </c:pt>
                <c:pt idx="7">
                  <c:v>0.27859105841769083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187-401A-A2B1-C330D5118B09}"/>
            </c:ext>
          </c:extLst>
        </c:ser>
        <c:ser>
          <c:idx val="3"/>
          <c:order val="3"/>
          <c:tx>
            <c:v>60</c:v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ret_curv!$BI$99:$BI$106</c:f>
              <c:numCache>
                <c:formatCode>General</c:formatCode>
                <c:ptCount val="8"/>
                <c:pt idx="0">
                  <c:v>0.42843951842548927</c:v>
                </c:pt>
                <c:pt idx="1">
                  <c:v>0.42540729285230261</c:v>
                </c:pt>
                <c:pt idx="2">
                  <c:v>0.41693830312259217</c:v>
                </c:pt>
                <c:pt idx="3">
                  <c:v>0.41127882260028592</c:v>
                </c:pt>
                <c:pt idx="4">
                  <c:v>0.39419581733208942</c:v>
                </c:pt>
                <c:pt idx="5">
                  <c:v>0.37510247574168887</c:v>
                </c:pt>
                <c:pt idx="6">
                  <c:v>0.35524241249332966</c:v>
                </c:pt>
                <c:pt idx="7">
                  <c:v>0.32702137662338276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187-401A-A2B1-C330D5118B09}"/>
            </c:ext>
          </c:extLst>
        </c:ser>
        <c:ser>
          <c:idx val="4"/>
          <c:order val="4"/>
          <c:tx>
            <c:v>100</c:v>
          </c:tx>
          <c:spPr>
            <a:ln w="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ret_curv!$BJ$99:$BJ$106</c:f>
              <c:numCache>
                <c:formatCode>General</c:formatCode>
                <c:ptCount val="8"/>
                <c:pt idx="0">
                  <c:v>0.45609981585493792</c:v>
                </c:pt>
                <c:pt idx="1">
                  <c:v>0.44718372566339709</c:v>
                </c:pt>
                <c:pt idx="2">
                  <c:v>0.42810232590543879</c:v>
                </c:pt>
                <c:pt idx="3">
                  <c:v>0.41822071929508703</c:v>
                </c:pt>
                <c:pt idx="4">
                  <c:v>0.39366974445885988</c:v>
                </c:pt>
                <c:pt idx="5">
                  <c:v>0.36217326271921219</c:v>
                </c:pt>
                <c:pt idx="6">
                  <c:v>0.31357675229270859</c:v>
                </c:pt>
                <c:pt idx="7">
                  <c:v>0.2537378118935682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5187-401A-A2B1-C330D5118B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13879360710223984"/>
          <c:y val="0.80232484683533911"/>
          <c:w val="0.74634076894805856"/>
          <c:h val="8.6873139455003454E-2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Curvas Ret Prof 5cm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ret_curv!$AM$99:$AM$106</c:f>
              <c:numCache>
                <c:formatCode>General</c:formatCode>
                <c:ptCount val="8"/>
                <c:pt idx="0">
                  <c:v>0.36482651550883893</c:v>
                </c:pt>
                <c:pt idx="1">
                  <c:v>0.35120127013058439</c:v>
                </c:pt>
                <c:pt idx="2">
                  <c:v>0.32562462077001175</c:v>
                </c:pt>
                <c:pt idx="3">
                  <c:v>0.31319444700402549</c:v>
                </c:pt>
                <c:pt idx="4">
                  <c:v>0.28480580003919648</c:v>
                </c:pt>
                <c:pt idx="5">
                  <c:v>0.26021371215727285</c:v>
                </c:pt>
                <c:pt idx="6">
                  <c:v>0.23779925510163932</c:v>
                </c:pt>
                <c:pt idx="7">
                  <c:v>0.20834213584903083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D44-4341-95A4-AACFD5A98042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ret_curv!$AR$99:$AR$106</c:f>
              <c:numCache>
                <c:formatCode>General</c:formatCode>
                <c:ptCount val="8"/>
                <c:pt idx="0">
                  <c:v>0.36000890671186703</c:v>
                </c:pt>
                <c:pt idx="1">
                  <c:v>0.35465198127010217</c:v>
                </c:pt>
                <c:pt idx="2">
                  <c:v>0.34042763951823185</c:v>
                </c:pt>
                <c:pt idx="3">
                  <c:v>0.33172458936926358</c:v>
                </c:pt>
                <c:pt idx="4">
                  <c:v>0.30882735309557147</c:v>
                </c:pt>
                <c:pt idx="5">
                  <c:v>0.28702210907675285</c:v>
                </c:pt>
                <c:pt idx="6">
                  <c:v>0.26634735589733705</c:v>
                </c:pt>
                <c:pt idx="7">
                  <c:v>0.23845120261183547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D44-4341-95A4-AACFD5A98042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ret_curv!$AW$99:$AW$106</c:f>
              <c:numCache>
                <c:formatCode>General</c:formatCode>
                <c:ptCount val="8"/>
                <c:pt idx="0">
                  <c:v>0.3383454075806881</c:v>
                </c:pt>
                <c:pt idx="1">
                  <c:v>0.32459818803824353</c:v>
                </c:pt>
                <c:pt idx="2">
                  <c:v>0.30244261924604993</c:v>
                </c:pt>
                <c:pt idx="3">
                  <c:v>0.29237055787609473</c:v>
                </c:pt>
                <c:pt idx="4">
                  <c:v>0.26985910819638376</c:v>
                </c:pt>
                <c:pt idx="5">
                  <c:v>0.25039090554349008</c:v>
                </c:pt>
                <c:pt idx="6">
                  <c:v>0.23245362566031752</c:v>
                </c:pt>
                <c:pt idx="7">
                  <c:v>0.20845635980197902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D44-4341-95A4-AACFD5A98042}"/>
            </c:ext>
          </c:extLst>
        </c:ser>
        <c:ser>
          <c:idx val="3"/>
          <c:order val="3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ret_curv!$BB$99:$BB$106</c:f>
              <c:numCache>
                <c:formatCode>General</c:formatCode>
                <c:ptCount val="8"/>
                <c:pt idx="0">
                  <c:v>0.3613871199824048</c:v>
                </c:pt>
                <c:pt idx="1">
                  <c:v>0.34308423030087687</c:v>
                </c:pt>
                <c:pt idx="2">
                  <c:v>0.31580286334914309</c:v>
                </c:pt>
                <c:pt idx="3">
                  <c:v>0.30384379761868108</c:v>
                </c:pt>
                <c:pt idx="4">
                  <c:v>0.2776178413278344</c:v>
                </c:pt>
                <c:pt idx="5">
                  <c:v>0.2553011348061352</c:v>
                </c:pt>
                <c:pt idx="6">
                  <c:v>0.23496922319489744</c:v>
                </c:pt>
                <c:pt idx="7">
                  <c:v>0.20809597133217639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D44-4341-95A4-AACFD5A980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74638272"/>
        <c:axId val="374615232"/>
      </c:scatterChart>
      <c:valAx>
        <c:axId val="374638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15232"/>
        <c:crosses val="autoZero"/>
        <c:crossBetween val="midCat"/>
      </c:valAx>
      <c:valAx>
        <c:axId val="374615232"/>
        <c:scaling>
          <c:orientation val="minMax"/>
          <c:min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382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Curvas Ret Prof 15cm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ret_curv!$AN$99:$AN$106</c:f>
              <c:numCache>
                <c:formatCode>General</c:formatCode>
                <c:ptCount val="8"/>
                <c:pt idx="0">
                  <c:v>0.36492430140490217</c:v>
                </c:pt>
                <c:pt idx="1">
                  <c:v>0.35887757075874599</c:v>
                </c:pt>
                <c:pt idx="2">
                  <c:v>0.34382641911356249</c:v>
                </c:pt>
                <c:pt idx="3">
                  <c:v>0.3350451970531147</c:v>
                </c:pt>
                <c:pt idx="4">
                  <c:v>0.31264255540271008</c:v>
                </c:pt>
                <c:pt idx="5">
                  <c:v>0.29166839242579756</c:v>
                </c:pt>
                <c:pt idx="6">
                  <c:v>0.27182872887758069</c:v>
                </c:pt>
                <c:pt idx="7">
                  <c:v>0.24497240721765814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301-4796-BB6A-26C5C9A0C044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ret_curv!$AS$99:$AS$106</c:f>
              <c:numCache>
                <c:formatCode>General</c:formatCode>
                <c:ptCount val="8"/>
                <c:pt idx="0">
                  <c:v>0.33089853148816495</c:v>
                </c:pt>
                <c:pt idx="1">
                  <c:v>0.3276778547079866</c:v>
                </c:pt>
                <c:pt idx="2">
                  <c:v>0.31871357522958682</c:v>
                </c:pt>
                <c:pt idx="3">
                  <c:v>0.31297004038044041</c:v>
                </c:pt>
                <c:pt idx="4">
                  <c:v>0.29717817303181143</c:v>
                </c:pt>
                <c:pt idx="5">
                  <c:v>0.28150433627576088</c:v>
                </c:pt>
                <c:pt idx="6">
                  <c:v>0.26623418230376622</c:v>
                </c:pt>
                <c:pt idx="7">
                  <c:v>0.24507885317658332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301-4796-BB6A-26C5C9A0C044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ret_curv!$AX$99:$AX$106</c:f>
              <c:numCache>
                <c:formatCode>General</c:formatCode>
                <c:ptCount val="8"/>
                <c:pt idx="0">
                  <c:v>0.34275723273482017</c:v>
                </c:pt>
                <c:pt idx="1">
                  <c:v>0.33549382141139011</c:v>
                </c:pt>
                <c:pt idx="2">
                  <c:v>0.32097181025312865</c:v>
                </c:pt>
                <c:pt idx="3">
                  <c:v>0.31357095528572482</c:v>
                </c:pt>
                <c:pt idx="4">
                  <c:v>0.29598745270320836</c:v>
                </c:pt>
                <c:pt idx="5">
                  <c:v>0.28006503526698107</c:v>
                </c:pt>
                <c:pt idx="6">
                  <c:v>0.26499659756212918</c:v>
                </c:pt>
                <c:pt idx="7">
                  <c:v>0.24431034035452093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301-4796-BB6A-26C5C9A0C044}"/>
            </c:ext>
          </c:extLst>
        </c:ser>
        <c:ser>
          <c:idx val="3"/>
          <c:order val="3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ret_curv!$BC$99:$BC$106</c:f>
              <c:numCache>
                <c:formatCode>General</c:formatCode>
                <c:ptCount val="8"/>
                <c:pt idx="0">
                  <c:v>0.371416558135993</c:v>
                </c:pt>
                <c:pt idx="1">
                  <c:v>0.36445181040100227</c:v>
                </c:pt>
                <c:pt idx="2">
                  <c:v>0.3465798424040778</c:v>
                </c:pt>
                <c:pt idx="3">
                  <c:v>0.33598014352938982</c:v>
                </c:pt>
                <c:pt idx="4">
                  <c:v>0.30884689753847178</c:v>
                </c:pt>
                <c:pt idx="5">
                  <c:v>0.28364539835545094</c:v>
                </c:pt>
                <c:pt idx="6">
                  <c:v>0.26013667193934098</c:v>
                </c:pt>
                <c:pt idx="7">
                  <c:v>0.22892151082836729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301-4796-BB6A-26C5C9A0C0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74638272"/>
        <c:axId val="374615232"/>
      </c:scatterChart>
      <c:valAx>
        <c:axId val="374638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15232"/>
        <c:crosses val="autoZero"/>
        <c:crossBetween val="midCat"/>
      </c:valAx>
      <c:valAx>
        <c:axId val="374615232"/>
        <c:scaling>
          <c:orientation val="minMax"/>
          <c:min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382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Curvas Ret Prof 30cm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ret_curv!$AO$99:$AO$106</c:f>
              <c:numCache>
                <c:formatCode>General</c:formatCode>
                <c:ptCount val="8"/>
                <c:pt idx="0">
                  <c:v>0.36646827052577885</c:v>
                </c:pt>
                <c:pt idx="1">
                  <c:v>0.3653617307697275</c:v>
                </c:pt>
                <c:pt idx="2">
                  <c:v>0.36121926460695131</c:v>
                </c:pt>
                <c:pt idx="3">
                  <c:v>0.35762041896224817</c:v>
                </c:pt>
                <c:pt idx="4">
                  <c:v>0.34364862343889402</c:v>
                </c:pt>
                <c:pt idx="5">
                  <c:v>0.32502323521123161</c:v>
                </c:pt>
                <c:pt idx="6">
                  <c:v>0.30456651322990386</c:v>
                </c:pt>
                <c:pt idx="7">
                  <c:v>0.27520705540824919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168-434B-99CD-7BCA15E99576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ret_curv!$AT$99:$AT$106</c:f>
              <c:numCache>
                <c:formatCode>General</c:formatCode>
                <c:ptCount val="8"/>
                <c:pt idx="0">
                  <c:v>0.44295913064678133</c:v>
                </c:pt>
                <c:pt idx="1">
                  <c:v>0.44039697827546692</c:v>
                </c:pt>
                <c:pt idx="2">
                  <c:v>0.43279484601977214</c:v>
                </c:pt>
                <c:pt idx="3">
                  <c:v>0.42760886997125103</c:v>
                </c:pt>
                <c:pt idx="4">
                  <c:v>0.41245590224560064</c:v>
                </c:pt>
                <c:pt idx="5">
                  <c:v>0.39660206074365534</c:v>
                </c:pt>
                <c:pt idx="6">
                  <c:v>0.38069964072516338</c:v>
                </c:pt>
                <c:pt idx="7">
                  <c:v>0.35813999757544696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168-434B-99CD-7BCA15E99576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ret_curv!$AY$99:$AY$106</c:f>
              <c:numCache>
                <c:formatCode>General</c:formatCode>
                <c:ptCount val="8"/>
                <c:pt idx="0">
                  <c:v>0.35705653935443593</c:v>
                </c:pt>
                <c:pt idx="1">
                  <c:v>0.35222921183387029</c:v>
                </c:pt>
                <c:pt idx="2">
                  <c:v>0.33884888595505414</c:v>
                </c:pt>
                <c:pt idx="3">
                  <c:v>0.3303770852196844</c:v>
                </c:pt>
                <c:pt idx="4">
                  <c:v>0.30752905914621875</c:v>
                </c:pt>
                <c:pt idx="5">
                  <c:v>0.28543476762578107</c:v>
                </c:pt>
                <c:pt idx="6">
                  <c:v>0.26440716248596441</c:v>
                </c:pt>
                <c:pt idx="7">
                  <c:v>0.23604758549218841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168-434B-99CD-7BCA15E99576}"/>
            </c:ext>
          </c:extLst>
        </c:ser>
        <c:ser>
          <c:idx val="3"/>
          <c:order val="3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ret_curv!$BD$99:$BD$106</c:f>
              <c:numCache>
                <c:formatCode>General</c:formatCode>
                <c:ptCount val="8"/>
                <c:pt idx="0">
                  <c:v>0.39520938913376269</c:v>
                </c:pt>
                <c:pt idx="1">
                  <c:v>0.38606658895515522</c:v>
                </c:pt>
                <c:pt idx="2">
                  <c:v>0.36509471118552944</c:v>
                </c:pt>
                <c:pt idx="3">
                  <c:v>0.35358700090872835</c:v>
                </c:pt>
                <c:pt idx="4">
                  <c:v>0.32547781437462969</c:v>
                </c:pt>
                <c:pt idx="5">
                  <c:v>0.30003842281998294</c:v>
                </c:pt>
                <c:pt idx="6">
                  <c:v>0.27641899698716815</c:v>
                </c:pt>
                <c:pt idx="7">
                  <c:v>0.24496959519487879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168-434B-99CD-7BCA15E995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74638272"/>
        <c:axId val="374615232"/>
      </c:scatterChart>
      <c:valAx>
        <c:axId val="374638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15232"/>
        <c:crosses val="autoZero"/>
        <c:crossBetween val="midCat"/>
      </c:valAx>
      <c:valAx>
        <c:axId val="37461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382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Curvas Ret Prof 60cm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ret_curv!$AP$99:$AP$106</c:f>
              <c:numCache>
                <c:formatCode>General</c:formatCode>
                <c:ptCount val="8"/>
                <c:pt idx="0">
                  <c:v>0.40017668288243757</c:v>
                </c:pt>
                <c:pt idx="1">
                  <c:v>0.39949727864854168</c:v>
                </c:pt>
                <c:pt idx="2">
                  <c:v>0.39686213943406862</c:v>
                </c:pt>
                <c:pt idx="3">
                  <c:v>0.39444659244598901</c:v>
                </c:pt>
                <c:pt idx="4">
                  <c:v>0.38402069580931908</c:v>
                </c:pt>
                <c:pt idx="5">
                  <c:v>0.36809207050655163</c:v>
                </c:pt>
                <c:pt idx="6">
                  <c:v>0.34899037473874439</c:v>
                </c:pt>
                <c:pt idx="7">
                  <c:v>0.32019169253074187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21C-46A9-A5D7-CA5765D36CAE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ret_curv!$AU$99:$AU$106</c:f>
              <c:numCache>
                <c:formatCode>General</c:formatCode>
                <c:ptCount val="8"/>
                <c:pt idx="0">
                  <c:v>0.40439684692331446</c:v>
                </c:pt>
                <c:pt idx="1">
                  <c:v>0.40391728425815382</c:v>
                </c:pt>
                <c:pt idx="2">
                  <c:v>0.40215106159613151</c:v>
                </c:pt>
                <c:pt idx="3">
                  <c:v>0.40061341236096987</c:v>
                </c:pt>
                <c:pt idx="4">
                  <c:v>0.3944507634210635</c:v>
                </c:pt>
                <c:pt idx="5">
                  <c:v>0.38569310112019833</c:v>
                </c:pt>
                <c:pt idx="6">
                  <c:v>0.37544789489502733</c:v>
                </c:pt>
                <c:pt idx="7">
                  <c:v>0.35977588878598732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21C-46A9-A5D7-CA5765D36CAE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ret_curv!$AZ$99:$AZ$106</c:f>
              <c:numCache>
                <c:formatCode>General</c:formatCode>
                <c:ptCount val="8"/>
                <c:pt idx="0">
                  <c:v>0.47118419553195529</c:v>
                </c:pt>
                <c:pt idx="1">
                  <c:v>0.46348953488179589</c:v>
                </c:pt>
                <c:pt idx="2">
                  <c:v>0.44463600299563677</c:v>
                </c:pt>
                <c:pt idx="3">
                  <c:v>0.43374582394327882</c:v>
                </c:pt>
                <c:pt idx="4">
                  <c:v>0.40609468524687581</c:v>
                </c:pt>
                <c:pt idx="5">
                  <c:v>0.38022318442549263</c:v>
                </c:pt>
                <c:pt idx="6">
                  <c:v>0.35569099497823309</c:v>
                </c:pt>
                <c:pt idx="7">
                  <c:v>0.32234137635267995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21C-46A9-A5D7-CA5765D36CAE}"/>
            </c:ext>
          </c:extLst>
        </c:ser>
        <c:ser>
          <c:idx val="3"/>
          <c:order val="3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ret_curv!$BE$99:$BE$106</c:f>
              <c:numCache>
                <c:formatCode>General</c:formatCode>
                <c:ptCount val="8"/>
                <c:pt idx="0">
                  <c:v>0.43800034836424984</c:v>
                </c:pt>
                <c:pt idx="1">
                  <c:v>0.4347250736207191</c:v>
                </c:pt>
                <c:pt idx="2">
                  <c:v>0.42410400846453178</c:v>
                </c:pt>
                <c:pt idx="3">
                  <c:v>0.41630946165090593</c:v>
                </c:pt>
                <c:pt idx="4">
                  <c:v>0.39221712485109922</c:v>
                </c:pt>
                <c:pt idx="5">
                  <c:v>0.36640154691451288</c:v>
                </c:pt>
                <c:pt idx="6">
                  <c:v>0.34084038536131411</c:v>
                </c:pt>
                <c:pt idx="7">
                  <c:v>0.30577654882412192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721C-46A9-A5D7-CA5765D36C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74638272"/>
        <c:axId val="374615232"/>
      </c:scatterChart>
      <c:valAx>
        <c:axId val="374638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15232"/>
        <c:crosses val="autoZero"/>
        <c:crossBetween val="midCat"/>
      </c:valAx>
      <c:valAx>
        <c:axId val="37461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382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Curvas Ret Prof 100cm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ret_curv!$AQ$99:$AQ$106</c:f>
              <c:numCache>
                <c:formatCode>General</c:formatCode>
                <c:ptCount val="8"/>
                <c:pt idx="0">
                  <c:v>0.44639528000849404</c:v>
                </c:pt>
                <c:pt idx="1">
                  <c:v>0.4463395012784514</c:v>
                </c:pt>
                <c:pt idx="2">
                  <c:v>0.44589523537819686</c:v>
                </c:pt>
                <c:pt idx="3">
                  <c:v>0.44516790944263018</c:v>
                </c:pt>
                <c:pt idx="4">
                  <c:v>0.43716783199886372</c:v>
                </c:pt>
                <c:pt idx="5">
                  <c:v>0.39731896766955571</c:v>
                </c:pt>
                <c:pt idx="6">
                  <c:v>0.29886464642572885</c:v>
                </c:pt>
                <c:pt idx="7">
                  <c:v>0.17771536071006344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684-46DA-91BF-22F59C244633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ret_curv!$AV$99:$AV$106</c:f>
              <c:numCache>
                <c:formatCode>General</c:formatCode>
                <c:ptCount val="8"/>
                <c:pt idx="0">
                  <c:v>0.43711340596871151</c:v>
                </c:pt>
                <c:pt idx="1">
                  <c:v>0.42520094467994218</c:v>
                </c:pt>
                <c:pt idx="2">
                  <c:v>0.40000750642037775</c:v>
                </c:pt>
                <c:pt idx="3">
                  <c:v>0.38750374312987146</c:v>
                </c:pt>
                <c:pt idx="4">
                  <c:v>0.36023512466229435</c:v>
                </c:pt>
                <c:pt idx="5">
                  <c:v>0.33887638188556302</c:v>
                </c:pt>
                <c:pt idx="6">
                  <c:v>0.32146531397686839</c:v>
                </c:pt>
                <c:pt idx="7">
                  <c:v>0.30156853732690425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684-46DA-91BF-22F59C244633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ret_curv!$BA$99:$BA$106</c:f>
              <c:numCache>
                <c:formatCode>General</c:formatCode>
                <c:ptCount val="8"/>
                <c:pt idx="0">
                  <c:v>0.48479076158760831</c:v>
                </c:pt>
                <c:pt idx="1">
                  <c:v>0.4700107310317978</c:v>
                </c:pt>
                <c:pt idx="2">
                  <c:v>0.4384042359177418</c:v>
                </c:pt>
                <c:pt idx="3">
                  <c:v>0.42199050531275939</c:v>
                </c:pt>
                <c:pt idx="4">
                  <c:v>0.38360627671542163</c:v>
                </c:pt>
                <c:pt idx="5">
                  <c:v>0.35032443860251761</c:v>
                </c:pt>
                <c:pt idx="6">
                  <c:v>0.32040029647552842</c:v>
                </c:pt>
                <c:pt idx="7">
                  <c:v>0.28192953764373696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684-46DA-91BF-22F59C2446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74638272"/>
        <c:axId val="374615232"/>
      </c:scatterChart>
      <c:valAx>
        <c:axId val="374638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15232"/>
        <c:crosses val="autoZero"/>
        <c:crossBetween val="midCat"/>
      </c:valAx>
      <c:valAx>
        <c:axId val="37461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46382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v>5</c:v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Lit>
                <c:ptCount val="0"/>
              </c:numLit>
            </c:plus>
            <c:minus>
              <c:numLit>
                <c:ptCount val="0"/>
              </c:numLit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ret_curv!$BF$99:$BF$106</c:f>
              <c:numCache>
                <c:formatCode>General</c:formatCode>
                <c:ptCount val="8"/>
                <c:pt idx="0">
                  <c:v>0.35614198744594971</c:v>
                </c:pt>
                <c:pt idx="1">
                  <c:v>0.34338391743495178</c:v>
                </c:pt>
                <c:pt idx="2">
                  <c:v>0.32107443572085914</c:v>
                </c:pt>
                <c:pt idx="3">
                  <c:v>0.31028334796701618</c:v>
                </c:pt>
                <c:pt idx="4">
                  <c:v>0.28527752566474651</c:v>
                </c:pt>
                <c:pt idx="5">
                  <c:v>0.26323196539591276</c:v>
                </c:pt>
                <c:pt idx="6">
                  <c:v>0.24289236496354782</c:v>
                </c:pt>
                <c:pt idx="7">
                  <c:v>0.21583641739875542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CBE-4558-AECF-6E3760CA8A28}"/>
            </c:ext>
          </c:extLst>
        </c:ser>
        <c:ser>
          <c:idx val="1"/>
          <c:order val="1"/>
          <c:tx>
            <c:v>15</c:v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ret_curv!$BG$99:$BG$106</c:f>
              <c:numCache>
                <c:formatCode>General</c:formatCode>
                <c:ptCount val="8"/>
                <c:pt idx="0">
                  <c:v>0.35249915594097003</c:v>
                </c:pt>
                <c:pt idx="1">
                  <c:v>0.34662526431978125</c:v>
                </c:pt>
                <c:pt idx="2">
                  <c:v>0.33252291175008897</c:v>
                </c:pt>
                <c:pt idx="3">
                  <c:v>0.32439158406216745</c:v>
                </c:pt>
                <c:pt idx="4">
                  <c:v>0.3036637696690504</c:v>
                </c:pt>
                <c:pt idx="5">
                  <c:v>0.28422079058099764</c:v>
                </c:pt>
                <c:pt idx="6">
                  <c:v>0.26579904517070424</c:v>
                </c:pt>
                <c:pt idx="7">
                  <c:v>0.24082077789428241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CBE-4558-AECF-6E3760CA8A28}"/>
            </c:ext>
          </c:extLst>
        </c:ser>
        <c:ser>
          <c:idx val="2"/>
          <c:order val="2"/>
          <c:tx>
            <c:v>30</c:v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ret_curv!$BH$99:$BH$106</c:f>
              <c:numCache>
                <c:formatCode>General</c:formatCode>
                <c:ptCount val="8"/>
                <c:pt idx="0">
                  <c:v>0.39042333241518973</c:v>
                </c:pt>
                <c:pt idx="1">
                  <c:v>0.38601362745855494</c:v>
                </c:pt>
                <c:pt idx="2">
                  <c:v>0.37448942694182674</c:v>
                </c:pt>
                <c:pt idx="3">
                  <c:v>0.36729834376547799</c:v>
                </c:pt>
                <c:pt idx="4">
                  <c:v>0.3472778498013358</c:v>
                </c:pt>
                <c:pt idx="5">
                  <c:v>0.3267746216001628</c:v>
                </c:pt>
                <c:pt idx="6">
                  <c:v>0.30652307835704995</c:v>
                </c:pt>
                <c:pt idx="7">
                  <c:v>0.27859105841769083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CBE-4558-AECF-6E3760CA8A28}"/>
            </c:ext>
          </c:extLst>
        </c:ser>
        <c:ser>
          <c:idx val="3"/>
          <c:order val="3"/>
          <c:tx>
            <c:v>60</c:v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ret_curv!$BI$99:$BI$106</c:f>
              <c:numCache>
                <c:formatCode>General</c:formatCode>
                <c:ptCount val="8"/>
                <c:pt idx="0">
                  <c:v>0.42843951842548927</c:v>
                </c:pt>
                <c:pt idx="1">
                  <c:v>0.42540729285230261</c:v>
                </c:pt>
                <c:pt idx="2">
                  <c:v>0.41693830312259217</c:v>
                </c:pt>
                <c:pt idx="3">
                  <c:v>0.41127882260028592</c:v>
                </c:pt>
                <c:pt idx="4">
                  <c:v>0.39419581733208942</c:v>
                </c:pt>
                <c:pt idx="5">
                  <c:v>0.37510247574168887</c:v>
                </c:pt>
                <c:pt idx="6">
                  <c:v>0.35524241249332966</c:v>
                </c:pt>
                <c:pt idx="7">
                  <c:v>0.32702137662338276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CBE-4558-AECF-6E3760CA8A28}"/>
            </c:ext>
          </c:extLst>
        </c:ser>
        <c:ser>
          <c:idx val="4"/>
          <c:order val="4"/>
          <c:tx>
            <c:v>100</c:v>
          </c:tx>
          <c:spPr>
            <a:ln w="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ret_curv!$AL$99:$AL$106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ret_curv!$BJ$99:$BJ$106</c:f>
              <c:numCache>
                <c:formatCode>General</c:formatCode>
                <c:ptCount val="8"/>
                <c:pt idx="0">
                  <c:v>0.45609981585493792</c:v>
                </c:pt>
                <c:pt idx="1">
                  <c:v>0.44718372566339709</c:v>
                </c:pt>
                <c:pt idx="2">
                  <c:v>0.42810232590543879</c:v>
                </c:pt>
                <c:pt idx="3">
                  <c:v>0.41822071929508703</c:v>
                </c:pt>
                <c:pt idx="4">
                  <c:v>0.39366974445885988</c:v>
                </c:pt>
                <c:pt idx="5">
                  <c:v>0.36217326271921219</c:v>
                </c:pt>
                <c:pt idx="6">
                  <c:v>0.31357675229270859</c:v>
                </c:pt>
                <c:pt idx="7">
                  <c:v>0.2537378118935682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CBE-4558-AECF-6E3760CA8A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13879360710223984"/>
          <c:y val="0.80232484683533911"/>
          <c:w val="0.74634076894805856"/>
          <c:h val="8.6873139455003454E-2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fdr_calib!$A$2:$A$159</c:f>
              <c:numCache>
                <c:formatCode>General</c:formatCode>
                <c:ptCount val="158"/>
                <c:pt idx="0">
                  <c:v>30</c:v>
                </c:pt>
                <c:pt idx="1">
                  <c:v>32.6</c:v>
                </c:pt>
                <c:pt idx="2">
                  <c:v>35.1</c:v>
                </c:pt>
                <c:pt idx="3">
                  <c:v>34.200000000000003</c:v>
                </c:pt>
                <c:pt idx="4">
                  <c:v>35.1</c:v>
                </c:pt>
                <c:pt idx="5">
                  <c:v>36.700000000000003</c:v>
                </c:pt>
                <c:pt idx="6">
                  <c:v>37.200000000000003</c:v>
                </c:pt>
                <c:pt idx="7">
                  <c:v>37.700000000000003</c:v>
                </c:pt>
                <c:pt idx="8">
                  <c:v>37.700000000000003</c:v>
                </c:pt>
                <c:pt idx="9">
                  <c:v>37.799999999999997</c:v>
                </c:pt>
                <c:pt idx="10">
                  <c:v>38.1</c:v>
                </c:pt>
                <c:pt idx="11">
                  <c:v>38.5</c:v>
                </c:pt>
                <c:pt idx="12">
                  <c:v>40.4</c:v>
                </c:pt>
                <c:pt idx="13">
                  <c:v>40.5</c:v>
                </c:pt>
                <c:pt idx="14">
                  <c:v>41.7</c:v>
                </c:pt>
                <c:pt idx="15">
                  <c:v>34.799999999999997</c:v>
                </c:pt>
                <c:pt idx="16">
                  <c:v>35.299999999999997</c:v>
                </c:pt>
                <c:pt idx="17">
                  <c:v>36.700000000000003</c:v>
                </c:pt>
                <c:pt idx="18">
                  <c:v>33.700000000000003</c:v>
                </c:pt>
                <c:pt idx="19">
                  <c:v>34.9</c:v>
                </c:pt>
                <c:pt idx="20">
                  <c:v>36</c:v>
                </c:pt>
                <c:pt idx="21">
                  <c:v>39.200000000000003</c:v>
                </c:pt>
                <c:pt idx="22">
                  <c:v>39.700000000000003</c:v>
                </c:pt>
                <c:pt idx="23">
                  <c:v>40.200000000000003</c:v>
                </c:pt>
                <c:pt idx="24">
                  <c:v>38.4</c:v>
                </c:pt>
                <c:pt idx="25">
                  <c:v>39.200000000000003</c:v>
                </c:pt>
                <c:pt idx="26">
                  <c:v>40.5</c:v>
                </c:pt>
                <c:pt idx="27">
                  <c:v>37.4</c:v>
                </c:pt>
                <c:pt idx="28">
                  <c:v>37.799999999999997</c:v>
                </c:pt>
                <c:pt idx="29">
                  <c:v>38.1</c:v>
                </c:pt>
                <c:pt idx="30">
                  <c:v>31.6</c:v>
                </c:pt>
                <c:pt idx="31">
                  <c:v>31.8</c:v>
                </c:pt>
                <c:pt idx="32">
                  <c:v>32.700000000000003</c:v>
                </c:pt>
                <c:pt idx="33">
                  <c:v>33.6</c:v>
                </c:pt>
                <c:pt idx="34">
                  <c:v>33.700000000000003</c:v>
                </c:pt>
                <c:pt idx="35">
                  <c:v>35.799999999999997</c:v>
                </c:pt>
                <c:pt idx="36">
                  <c:v>35.9</c:v>
                </c:pt>
                <c:pt idx="37">
                  <c:v>36.200000000000003</c:v>
                </c:pt>
                <c:pt idx="38">
                  <c:v>37.200000000000003</c:v>
                </c:pt>
                <c:pt idx="39">
                  <c:v>38.9</c:v>
                </c:pt>
                <c:pt idx="40">
                  <c:v>39.799999999999997</c:v>
                </c:pt>
                <c:pt idx="41">
                  <c:v>40.4</c:v>
                </c:pt>
                <c:pt idx="42">
                  <c:v>38.4</c:v>
                </c:pt>
                <c:pt idx="43">
                  <c:v>39.700000000000003</c:v>
                </c:pt>
                <c:pt idx="44">
                  <c:v>40.4</c:v>
                </c:pt>
                <c:pt idx="45">
                  <c:v>30.1</c:v>
                </c:pt>
                <c:pt idx="46">
                  <c:v>34.200000000000003</c:v>
                </c:pt>
                <c:pt idx="47">
                  <c:v>34.299999999999997</c:v>
                </c:pt>
                <c:pt idx="48">
                  <c:v>35</c:v>
                </c:pt>
                <c:pt idx="49">
                  <c:v>36.6</c:v>
                </c:pt>
                <c:pt idx="50">
                  <c:v>37.4</c:v>
                </c:pt>
                <c:pt idx="51">
                  <c:v>36.4</c:v>
                </c:pt>
                <c:pt idx="52">
                  <c:v>37</c:v>
                </c:pt>
                <c:pt idx="53">
                  <c:v>38.1</c:v>
                </c:pt>
                <c:pt idx="54">
                  <c:v>38.9</c:v>
                </c:pt>
                <c:pt idx="55">
                  <c:v>39.9</c:v>
                </c:pt>
                <c:pt idx="56">
                  <c:v>40.1</c:v>
                </c:pt>
                <c:pt idx="57">
                  <c:v>23.841323419999998</c:v>
                </c:pt>
                <c:pt idx="58">
                  <c:v>23.60038145</c:v>
                </c:pt>
                <c:pt idx="59">
                  <c:v>21.43304466</c:v>
                </c:pt>
                <c:pt idx="60">
                  <c:v>22.878122430000001</c:v>
                </c:pt>
                <c:pt idx="61">
                  <c:v>23.841200010000001</c:v>
                </c:pt>
                <c:pt idx="62">
                  <c:v>24.082165379999999</c:v>
                </c:pt>
                <c:pt idx="63">
                  <c:v>24.804618430000001</c:v>
                </c:pt>
                <c:pt idx="64">
                  <c:v>20.951484780000001</c:v>
                </c:pt>
                <c:pt idx="65">
                  <c:v>23.841307409999999</c:v>
                </c:pt>
                <c:pt idx="66">
                  <c:v>23.359620750000001</c:v>
                </c:pt>
                <c:pt idx="67">
                  <c:v>23.600507360000002</c:v>
                </c:pt>
                <c:pt idx="68">
                  <c:v>22.637166759999999</c:v>
                </c:pt>
                <c:pt idx="69">
                  <c:v>20.951388430000002</c:v>
                </c:pt>
                <c:pt idx="70">
                  <c:v>20.711143180000001</c:v>
                </c:pt>
                <c:pt idx="71">
                  <c:v>23.119094879999999</c:v>
                </c:pt>
                <c:pt idx="72">
                  <c:v>22.395668000000001</c:v>
                </c:pt>
                <c:pt idx="73">
                  <c:v>24.563769300000001</c:v>
                </c:pt>
                <c:pt idx="74">
                  <c:v>24.08206509</c:v>
                </c:pt>
                <c:pt idx="75">
                  <c:v>24.80460905</c:v>
                </c:pt>
                <c:pt idx="76">
                  <c:v>24.082227450000001</c:v>
                </c:pt>
                <c:pt idx="77">
                  <c:v>21.673826760000001</c:v>
                </c:pt>
                <c:pt idx="78">
                  <c:v>22.878075540000001</c:v>
                </c:pt>
                <c:pt idx="79">
                  <c:v>23.118781999999999</c:v>
                </c:pt>
                <c:pt idx="80">
                  <c:v>23.359569</c:v>
                </c:pt>
                <c:pt idx="81">
                  <c:v>20.229036369999999</c:v>
                </c:pt>
                <c:pt idx="82">
                  <c:v>23.119012229999999</c:v>
                </c:pt>
                <c:pt idx="83">
                  <c:v>23.841323419999998</c:v>
                </c:pt>
                <c:pt idx="84">
                  <c:v>23.60038145</c:v>
                </c:pt>
                <c:pt idx="85">
                  <c:v>21.43304466</c:v>
                </c:pt>
                <c:pt idx="86">
                  <c:v>22.878122430000001</c:v>
                </c:pt>
                <c:pt idx="87">
                  <c:v>23.841200010000001</c:v>
                </c:pt>
                <c:pt idx="88">
                  <c:v>24.082165379999999</c:v>
                </c:pt>
                <c:pt idx="89">
                  <c:v>24.804618430000001</c:v>
                </c:pt>
                <c:pt idx="90">
                  <c:v>20.951484780000001</c:v>
                </c:pt>
                <c:pt idx="91">
                  <c:v>23.841307409999999</c:v>
                </c:pt>
                <c:pt idx="92">
                  <c:v>23.359620750000001</c:v>
                </c:pt>
                <c:pt idx="93">
                  <c:v>23.600507360000002</c:v>
                </c:pt>
                <c:pt idx="94">
                  <c:v>22.637166759999999</c:v>
                </c:pt>
                <c:pt idx="95">
                  <c:v>20.951388430000002</c:v>
                </c:pt>
                <c:pt idx="96">
                  <c:v>20.711143180000001</c:v>
                </c:pt>
                <c:pt idx="97">
                  <c:v>23.119094879999999</c:v>
                </c:pt>
                <c:pt idx="98">
                  <c:v>22.395668000000001</c:v>
                </c:pt>
                <c:pt idx="99">
                  <c:v>24.563769300000001</c:v>
                </c:pt>
                <c:pt idx="100">
                  <c:v>24.08206509</c:v>
                </c:pt>
                <c:pt idx="101">
                  <c:v>24.80460905</c:v>
                </c:pt>
                <c:pt idx="102">
                  <c:v>24.082227450000001</c:v>
                </c:pt>
                <c:pt idx="103">
                  <c:v>21.673826760000001</c:v>
                </c:pt>
                <c:pt idx="104">
                  <c:v>22.878075540000001</c:v>
                </c:pt>
                <c:pt idx="105">
                  <c:v>23.118781999999999</c:v>
                </c:pt>
                <c:pt idx="106">
                  <c:v>23.359569</c:v>
                </c:pt>
                <c:pt idx="107">
                  <c:v>20.229036369999999</c:v>
                </c:pt>
                <c:pt idx="108">
                  <c:v>42.840485430000001</c:v>
                </c:pt>
                <c:pt idx="109">
                  <c:v>42.843553219999997</c:v>
                </c:pt>
                <c:pt idx="110">
                  <c:v>41.13025545</c:v>
                </c:pt>
                <c:pt idx="111">
                  <c:v>41.987137439999998</c:v>
                </c:pt>
                <c:pt idx="112">
                  <c:v>41.55894782</c:v>
                </c:pt>
                <c:pt idx="113">
                  <c:v>41.985887750000003</c:v>
                </c:pt>
                <c:pt idx="114">
                  <c:v>41.130412440000001</c:v>
                </c:pt>
                <c:pt idx="115">
                  <c:v>42.844302380000002</c:v>
                </c:pt>
                <c:pt idx="116">
                  <c:v>43.271747589999997</c:v>
                </c:pt>
                <c:pt idx="117">
                  <c:v>42.41560192</c:v>
                </c:pt>
                <c:pt idx="118">
                  <c:v>42.842505920000001</c:v>
                </c:pt>
                <c:pt idx="119">
                  <c:v>42.415166399999997</c:v>
                </c:pt>
                <c:pt idx="120">
                  <c:v>39.844659110000002</c:v>
                </c:pt>
                <c:pt idx="121">
                  <c:v>43.271779000000002</c:v>
                </c:pt>
                <c:pt idx="122">
                  <c:v>39.41448673</c:v>
                </c:pt>
                <c:pt idx="123">
                  <c:v>42.843944039999997</c:v>
                </c:pt>
                <c:pt idx="124">
                  <c:v>42.415528090000002</c:v>
                </c:pt>
                <c:pt idx="125">
                  <c:v>40.27338512</c:v>
                </c:pt>
                <c:pt idx="126">
                  <c:v>42.844007390000002</c:v>
                </c:pt>
                <c:pt idx="127">
                  <c:v>39.412996249999999</c:v>
                </c:pt>
                <c:pt idx="128">
                  <c:v>43.272291289999998</c:v>
                </c:pt>
                <c:pt idx="129">
                  <c:v>41.130278250000003</c:v>
                </c:pt>
                <c:pt idx="130">
                  <c:v>41.126696610000003</c:v>
                </c:pt>
                <c:pt idx="131">
                  <c:v>42.415475260000001</c:v>
                </c:pt>
                <c:pt idx="132">
                  <c:v>42.411674660000003</c:v>
                </c:pt>
                <c:pt idx="133">
                  <c:v>40.273457569999998</c:v>
                </c:pt>
                <c:pt idx="134">
                  <c:v>20.229036369999999</c:v>
                </c:pt>
                <c:pt idx="135">
                  <c:v>42.840485430000001</c:v>
                </c:pt>
                <c:pt idx="136">
                  <c:v>42.843553219999997</c:v>
                </c:pt>
                <c:pt idx="137">
                  <c:v>41.13025545</c:v>
                </c:pt>
                <c:pt idx="138">
                  <c:v>41.987137439999998</c:v>
                </c:pt>
                <c:pt idx="139">
                  <c:v>41.55894782</c:v>
                </c:pt>
                <c:pt idx="140">
                  <c:v>41.985887750000003</c:v>
                </c:pt>
                <c:pt idx="141">
                  <c:v>41.130412440000001</c:v>
                </c:pt>
                <c:pt idx="142">
                  <c:v>42.844302380000002</c:v>
                </c:pt>
                <c:pt idx="143">
                  <c:v>43.271747589999997</c:v>
                </c:pt>
                <c:pt idx="144">
                  <c:v>42.41560192</c:v>
                </c:pt>
                <c:pt idx="145">
                  <c:v>42.842505920000001</c:v>
                </c:pt>
                <c:pt idx="146">
                  <c:v>42.415166399999997</c:v>
                </c:pt>
                <c:pt idx="147">
                  <c:v>39.844659110000002</c:v>
                </c:pt>
                <c:pt idx="148">
                  <c:v>43.271779000000002</c:v>
                </c:pt>
                <c:pt idx="149">
                  <c:v>39.41448673</c:v>
                </c:pt>
                <c:pt idx="150">
                  <c:v>42.843944039999997</c:v>
                </c:pt>
                <c:pt idx="151">
                  <c:v>42.415528090000002</c:v>
                </c:pt>
                <c:pt idx="152">
                  <c:v>40.27338512</c:v>
                </c:pt>
                <c:pt idx="153">
                  <c:v>42.844007390000002</c:v>
                </c:pt>
                <c:pt idx="154">
                  <c:v>39.412996249999999</c:v>
                </c:pt>
                <c:pt idx="155">
                  <c:v>43.272291289999998</c:v>
                </c:pt>
                <c:pt idx="156">
                  <c:v>41.130278250000003</c:v>
                </c:pt>
                <c:pt idx="157">
                  <c:v>41.126696610000003</c:v>
                </c:pt>
              </c:numCache>
            </c:numRef>
          </c:xVal>
          <c:yVal>
            <c:numRef>
              <c:f>fdr_calib!$B$2:$B$159</c:f>
              <c:numCache>
                <c:formatCode>General</c:formatCode>
                <c:ptCount val="158"/>
                <c:pt idx="0">
                  <c:v>0.75253722871009243</c:v>
                </c:pt>
                <c:pt idx="1">
                  <c:v>0.78409924405161213</c:v>
                </c:pt>
                <c:pt idx="2">
                  <c:v>0.82166487055109239</c:v>
                </c:pt>
                <c:pt idx="3">
                  <c:v>0.80289879876069337</c:v>
                </c:pt>
                <c:pt idx="4">
                  <c:v>0.80489619792325628</c:v>
                </c:pt>
                <c:pt idx="5">
                  <c:v>0.80569970908546673</c:v>
                </c:pt>
                <c:pt idx="6">
                  <c:v>0.86288524193092742</c:v>
                </c:pt>
                <c:pt idx="7">
                  <c:v>0.90334874517765207</c:v>
                </c:pt>
                <c:pt idx="8">
                  <c:v>0.8512324726902194</c:v>
                </c:pt>
                <c:pt idx="9">
                  <c:v>0.87844130592362235</c:v>
                </c:pt>
                <c:pt idx="10">
                  <c:v>0.88188429199808671</c:v>
                </c:pt>
                <c:pt idx="11">
                  <c:v>0.91278424428177629</c:v>
                </c:pt>
                <c:pt idx="12">
                  <c:v>0.88986538209565957</c:v>
                </c:pt>
                <c:pt idx="13">
                  <c:v>0.85495681847831095</c:v>
                </c:pt>
                <c:pt idx="14">
                  <c:v>0.87653521734621664</c:v>
                </c:pt>
                <c:pt idx="15">
                  <c:v>0.88497422496847766</c:v>
                </c:pt>
                <c:pt idx="16">
                  <c:v>0.81556944242857288</c:v>
                </c:pt>
                <c:pt idx="17">
                  <c:v>0.8571273510643268</c:v>
                </c:pt>
                <c:pt idx="18">
                  <c:v>0.78885486474701927</c:v>
                </c:pt>
                <c:pt idx="19">
                  <c:v>0.86950979472478396</c:v>
                </c:pt>
                <c:pt idx="20">
                  <c:v>0.81503999841028874</c:v>
                </c:pt>
                <c:pt idx="21">
                  <c:v>0.84126171343342293</c:v>
                </c:pt>
                <c:pt idx="22">
                  <c:v>0.8732888799704972</c:v>
                </c:pt>
                <c:pt idx="23">
                  <c:v>0.86078263216392448</c:v>
                </c:pt>
                <c:pt idx="24">
                  <c:v>0.86778278578537427</c:v>
                </c:pt>
                <c:pt idx="25">
                  <c:v>0.83240633072610326</c:v>
                </c:pt>
                <c:pt idx="26">
                  <c:v>0.8999545476850056</c:v>
                </c:pt>
                <c:pt idx="27">
                  <c:v>0.83057045255915662</c:v>
                </c:pt>
                <c:pt idx="28">
                  <c:v>0.86974386448080265</c:v>
                </c:pt>
                <c:pt idx="29">
                  <c:v>0.94300498412502443</c:v>
                </c:pt>
                <c:pt idx="30">
                  <c:v>0.73231474195135404</c:v>
                </c:pt>
                <c:pt idx="31">
                  <c:v>0.76654161094505424</c:v>
                </c:pt>
                <c:pt idx="32">
                  <c:v>0.71242581352195222</c:v>
                </c:pt>
                <c:pt idx="33">
                  <c:v>0.80410676094703437</c:v>
                </c:pt>
                <c:pt idx="34">
                  <c:v>0.89567895664741537</c:v>
                </c:pt>
                <c:pt idx="35">
                  <c:v>0.8212635138883343</c:v>
                </c:pt>
                <c:pt idx="36">
                  <c:v>0.93261577565572817</c:v>
                </c:pt>
                <c:pt idx="37">
                  <c:v>0.83430350178573509</c:v>
                </c:pt>
                <c:pt idx="38">
                  <c:v>0.84562753461210316</c:v>
                </c:pt>
                <c:pt idx="39">
                  <c:v>0.82042563824060954</c:v>
                </c:pt>
                <c:pt idx="40">
                  <c:v>0.93683244176854275</c:v>
                </c:pt>
                <c:pt idx="41">
                  <c:v>0.88986538209565957</c:v>
                </c:pt>
                <c:pt idx="42">
                  <c:v>0.79765892342790534</c:v>
                </c:pt>
                <c:pt idx="43">
                  <c:v>0.88219999543228977</c:v>
                </c:pt>
                <c:pt idx="44">
                  <c:v>0.8359341460118771</c:v>
                </c:pt>
                <c:pt idx="45">
                  <c:v>0.78485942311983214</c:v>
                </c:pt>
                <c:pt idx="46">
                  <c:v>0.76978957858038699</c:v>
                </c:pt>
                <c:pt idx="47">
                  <c:v>0.81234828551216809</c:v>
                </c:pt>
                <c:pt idx="48">
                  <c:v>0.9042312606638746</c:v>
                </c:pt>
                <c:pt idx="49">
                  <c:v>0.93300847315927682</c:v>
                </c:pt>
                <c:pt idx="50">
                  <c:v>0.91708820594513718</c:v>
                </c:pt>
                <c:pt idx="51">
                  <c:v>0.82804415894235905</c:v>
                </c:pt>
                <c:pt idx="52">
                  <c:v>0.85198089126898502</c:v>
                </c:pt>
                <c:pt idx="53">
                  <c:v>0.78583749106301581</c:v>
                </c:pt>
                <c:pt idx="54">
                  <c:v>0.89982166337087077</c:v>
                </c:pt>
                <c:pt idx="55">
                  <c:v>0.87546364863447845</c:v>
                </c:pt>
                <c:pt idx="56">
                  <c:v>0.85076666304059834</c:v>
                </c:pt>
                <c:pt idx="57">
                  <c:v>0.74981393348587011</c:v>
                </c:pt>
                <c:pt idx="58">
                  <c:v>0.69900383018585965</c:v>
                </c:pt>
                <c:pt idx="59">
                  <c:v>0.73779200114339916</c:v>
                </c:pt>
                <c:pt idx="60">
                  <c:v>0.75263400516072854</c:v>
                </c:pt>
                <c:pt idx="61">
                  <c:v>0.73137499946246942</c:v>
                </c:pt>
                <c:pt idx="62">
                  <c:v>0.65641272736750733</c:v>
                </c:pt>
                <c:pt idx="63">
                  <c:v>0.69028199872609419</c:v>
                </c:pt>
                <c:pt idx="64">
                  <c:v>0.75123499599672261</c:v>
                </c:pt>
                <c:pt idx="65">
                  <c:v>0.76946210032002538</c:v>
                </c:pt>
                <c:pt idx="66">
                  <c:v>0.78268800268170946</c:v>
                </c:pt>
                <c:pt idx="67">
                  <c:v>0.77434040530147841</c:v>
                </c:pt>
                <c:pt idx="68">
                  <c:v>0.75828599880880154</c:v>
                </c:pt>
                <c:pt idx="69">
                  <c:v>0.72709600050391832</c:v>
                </c:pt>
                <c:pt idx="70">
                  <c:v>0.67932199898711365</c:v>
                </c:pt>
                <c:pt idx="71">
                  <c:v>0.69828399705690003</c:v>
                </c:pt>
                <c:pt idx="72">
                  <c:v>0.78059283148851533</c:v>
                </c:pt>
                <c:pt idx="73">
                  <c:v>0.77642899984776004</c:v>
                </c:pt>
                <c:pt idx="74">
                  <c:v>0.72852300572919659</c:v>
                </c:pt>
                <c:pt idx="75">
                  <c:v>0.65642499257147047</c:v>
                </c:pt>
                <c:pt idx="76">
                  <c:v>0.64301000579940393</c:v>
                </c:pt>
                <c:pt idx="77">
                  <c:v>0.81357128079405228</c:v>
                </c:pt>
                <c:pt idx="78">
                  <c:v>0.71889618314945958</c:v>
                </c:pt>
                <c:pt idx="79">
                  <c:v>0.65270200148791679</c:v>
                </c:pt>
                <c:pt idx="80">
                  <c:v>0.64598161150968914</c:v>
                </c:pt>
                <c:pt idx="81">
                  <c:v>0.67562845702658414</c:v>
                </c:pt>
                <c:pt idx="82">
                  <c:v>0.7228180034676146</c:v>
                </c:pt>
                <c:pt idx="83">
                  <c:v>0.66381721737296306</c:v>
                </c:pt>
                <c:pt idx="84">
                  <c:v>0.61449083451366804</c:v>
                </c:pt>
                <c:pt idx="85">
                  <c:v>0.72107734259844647</c:v>
                </c:pt>
                <c:pt idx="86">
                  <c:v>0.67970671677451033</c:v>
                </c:pt>
                <c:pt idx="87">
                  <c:v>0.49791610961314409</c:v>
                </c:pt>
                <c:pt idx="88">
                  <c:v>0.64837961396473687</c:v>
                </c:pt>
                <c:pt idx="89">
                  <c:v>0.67605452324865145</c:v>
                </c:pt>
                <c:pt idx="90">
                  <c:v>0.6699484090403538</c:v>
                </c:pt>
                <c:pt idx="91">
                  <c:v>0.71693212965635478</c:v>
                </c:pt>
                <c:pt idx="92">
                  <c:v>0.71574593867316694</c:v>
                </c:pt>
                <c:pt idx="93">
                  <c:v>0.7115858760937287</c:v>
                </c:pt>
                <c:pt idx="94">
                  <c:v>0.53173298941988711</c:v>
                </c:pt>
                <c:pt idx="95">
                  <c:v>0.66933598331738675</c:v>
                </c:pt>
                <c:pt idx="96">
                  <c:v>0.69903545436193415</c:v>
                </c:pt>
                <c:pt idx="97">
                  <c:v>0.66197264783217957</c:v>
                </c:pt>
                <c:pt idx="98">
                  <c:v>0.71515214463152244</c:v>
                </c:pt>
                <c:pt idx="99">
                  <c:v>0.63215668740515985</c:v>
                </c:pt>
                <c:pt idx="100">
                  <c:v>0.66872413214833482</c:v>
                </c:pt>
                <c:pt idx="101">
                  <c:v>0.74396155003700914</c:v>
                </c:pt>
                <c:pt idx="102">
                  <c:v>0.65209908881221956</c:v>
                </c:pt>
                <c:pt idx="103">
                  <c:v>0.6772887713307264</c:v>
                </c:pt>
                <c:pt idx="104">
                  <c:v>0.59469281619524861</c:v>
                </c:pt>
                <c:pt idx="105">
                  <c:v>0.66719766996668062</c:v>
                </c:pt>
                <c:pt idx="106">
                  <c:v>0.67788170914568291</c:v>
                </c:pt>
                <c:pt idx="107">
                  <c:v>0.83428821559667343</c:v>
                </c:pt>
                <c:pt idx="108">
                  <c:v>0.97100966936167454</c:v>
                </c:pt>
                <c:pt idx="109">
                  <c:v>0.98398475274633701</c:v>
                </c:pt>
                <c:pt idx="110">
                  <c:v>0.9605714650262972</c:v>
                </c:pt>
                <c:pt idx="111">
                  <c:v>1.0222842686644145</c:v>
                </c:pt>
                <c:pt idx="112">
                  <c:v>1.0159734604748607</c:v>
                </c:pt>
                <c:pt idx="113">
                  <c:v>0.92954387480757716</c:v>
                </c:pt>
                <c:pt idx="114">
                  <c:v>1.0070573380098247</c:v>
                </c:pt>
                <c:pt idx="115">
                  <c:v>0.98332437931171601</c:v>
                </c:pt>
                <c:pt idx="116">
                  <c:v>0.93820434178047352</c:v>
                </c:pt>
                <c:pt idx="117">
                  <c:v>0.94810573302172074</c:v>
                </c:pt>
                <c:pt idx="118">
                  <c:v>1.0671665183395989</c:v>
                </c:pt>
                <c:pt idx="119">
                  <c:v>1.0285950783017723</c:v>
                </c:pt>
                <c:pt idx="120">
                  <c:v>1.0127907627811723</c:v>
                </c:pt>
                <c:pt idx="121">
                  <c:v>0.96450847948364671</c:v>
                </c:pt>
                <c:pt idx="122">
                  <c:v>0.90202662021842539</c:v>
                </c:pt>
                <c:pt idx="123">
                  <c:v>1.0089828528420233</c:v>
                </c:pt>
                <c:pt idx="124">
                  <c:v>0.86995551338178267</c:v>
                </c:pt>
                <c:pt idx="125">
                  <c:v>1.005782907142154</c:v>
                </c:pt>
                <c:pt idx="126">
                  <c:v>0.93950596290834587</c:v>
                </c:pt>
                <c:pt idx="127">
                  <c:v>0.96973057945550922</c:v>
                </c:pt>
                <c:pt idx="128">
                  <c:v>0.96385545980219223</c:v>
                </c:pt>
                <c:pt idx="129">
                  <c:v>0.93287306250172208</c:v>
                </c:pt>
                <c:pt idx="130">
                  <c:v>0.97231484713146266</c:v>
                </c:pt>
                <c:pt idx="131">
                  <c:v>1.0146952324044896</c:v>
                </c:pt>
                <c:pt idx="132">
                  <c:v>0.91081252064940799</c:v>
                </c:pt>
                <c:pt idx="133">
                  <c:v>1.008982978025935</c:v>
                </c:pt>
                <c:pt idx="134">
                  <c:v>0.76508060190504001</c:v>
                </c:pt>
                <c:pt idx="135">
                  <c:v>0.77644130624074781</c:v>
                </c:pt>
                <c:pt idx="136">
                  <c:v>0.83027093990821466</c:v>
                </c:pt>
                <c:pt idx="137">
                  <c:v>0.84968275682485273</c:v>
                </c:pt>
                <c:pt idx="138">
                  <c:v>0.78179343547224711</c:v>
                </c:pt>
                <c:pt idx="139">
                  <c:v>0.79008082046708161</c:v>
                </c:pt>
                <c:pt idx="140">
                  <c:v>0.80768801703854387</c:v>
                </c:pt>
                <c:pt idx="141">
                  <c:v>0.76987427529974262</c:v>
                </c:pt>
                <c:pt idx="142">
                  <c:v>0.7722660676614721</c:v>
                </c:pt>
                <c:pt idx="143">
                  <c:v>0.82451276889189196</c:v>
                </c:pt>
                <c:pt idx="144">
                  <c:v>0.81292958681790328</c:v>
                </c:pt>
                <c:pt idx="145">
                  <c:v>0.77346001263553987</c:v>
                </c:pt>
                <c:pt idx="146">
                  <c:v>0.74270966344487743</c:v>
                </c:pt>
                <c:pt idx="147">
                  <c:v>0.81989034640481429</c:v>
                </c:pt>
                <c:pt idx="148">
                  <c:v>0.7390507098093102</c:v>
                </c:pt>
                <c:pt idx="149">
                  <c:v>0.81409199644322428</c:v>
                </c:pt>
                <c:pt idx="150">
                  <c:v>0.78594295879957909</c:v>
                </c:pt>
                <c:pt idx="151">
                  <c:v>0.7877177596718139</c:v>
                </c:pt>
                <c:pt idx="152">
                  <c:v>0.78297990196449541</c:v>
                </c:pt>
                <c:pt idx="153">
                  <c:v>0.76807845227472948</c:v>
                </c:pt>
                <c:pt idx="154">
                  <c:v>0.80478288260228947</c:v>
                </c:pt>
                <c:pt idx="155">
                  <c:v>0.83600680170627473</c:v>
                </c:pt>
                <c:pt idx="156">
                  <c:v>0.75544684589173139</c:v>
                </c:pt>
                <c:pt idx="157">
                  <c:v>0.83428821559667343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4F9-49D4-B147-0F9DA771C5BF}"/>
            </c:ext>
          </c:extLst>
        </c:ser>
        <c:ser>
          <c:idx val="1"/>
          <c:order val="1"/>
          <c:spPr>
            <a:ln w="317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fdr_calib!$D$6:$D$65</c:f>
              <c:numCache>
                <c:formatCode>General</c:formatCode>
                <c:ptCount val="6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</c:numCache>
            </c:numRef>
          </c:xVal>
          <c:yVal>
            <c:numRef>
              <c:f>fdr_calib!$E$6:$E$65</c:f>
              <c:numCache>
                <c:formatCode>General</c:formatCode>
                <c:ptCount val="60"/>
                <c:pt idx="0">
                  <c:v>0.14900000000000002</c:v>
                </c:pt>
                <c:pt idx="1">
                  <c:v>0.20671561661386573</c:v>
                </c:pt>
                <c:pt idx="2">
                  <c:v>0.25095489932580733</c:v>
                </c:pt>
                <c:pt idx="3">
                  <c:v>0.28822475037857948</c:v>
                </c:pt>
                <c:pt idx="4">
                  <c:v>0.32104346936780659</c:v>
                </c:pt>
                <c:pt idx="5">
                  <c:v>0.35070187223534138</c:v>
                </c:pt>
                <c:pt idx="6">
                  <c:v>0.37796643462927837</c:v>
                </c:pt>
                <c:pt idx="7">
                  <c:v>0.40333638353538265</c:v>
                </c:pt>
                <c:pt idx="8">
                  <c:v>0.42715838076972545</c:v>
                </c:pt>
                <c:pt idx="9">
                  <c:v>0.44968476397418428</c:v>
                </c:pt>
                <c:pt idx="10">
                  <c:v>0.47110598450485269</c:v>
                </c:pt>
                <c:pt idx="11">
                  <c:v>0.49156997405087771</c:v>
                </c:pt>
                <c:pt idx="12">
                  <c:v>0.51119435324556262</c:v>
                </c:pt>
                <c:pt idx="13">
                  <c:v>0.53007447237533811</c:v>
                </c:pt>
                <c:pt idx="14">
                  <c:v>0.54828890154402343</c:v>
                </c:pt>
                <c:pt idx="15">
                  <c:v>0.56590329445700016</c:v>
                </c:pt>
                <c:pt idx="16">
                  <c:v>0.58297317854213349</c:v>
                </c:pt>
                <c:pt idx="17">
                  <c:v>0.59954601497244198</c:v>
                </c:pt>
                <c:pt idx="18">
                  <c:v>0.61566274933040011</c:v>
                </c:pt>
                <c:pt idx="19">
                  <c:v>0.63135899886779789</c:v>
                </c:pt>
                <c:pt idx="20">
                  <c:v>0.64666597532377923</c:v>
                </c:pt>
                <c:pt idx="21">
                  <c:v>0.66161121190953132</c:v>
                </c:pt>
                <c:pt idx="22">
                  <c:v>0.67621914297485641</c:v>
                </c:pt>
                <c:pt idx="23">
                  <c:v>0.69051157127718898</c:v>
                </c:pt>
                <c:pt idx="24">
                  <c:v>0.70450804839355174</c:v>
                </c:pt>
                <c:pt idx="25">
                  <c:v>0.7182261872281992</c:v>
                </c:pt>
                <c:pt idx="26">
                  <c:v>0.73168192086701078</c:v>
                </c:pt>
                <c:pt idx="27">
                  <c:v>0.74488971862453346</c:v>
                </c:pt>
                <c:pt idx="28">
                  <c:v>0.75786276763003368</c:v>
                </c:pt>
                <c:pt idx="29">
                  <c:v>0.7706131264413637</c:v>
                </c:pt>
                <c:pt idx="30">
                  <c:v>0.78315185577916879</c:v>
                </c:pt>
                <c:pt idx="31">
                  <c:v>0.7954891304132784</c:v>
                </c:pt>
                <c:pt idx="32">
                  <c:v>0.80763433541946195</c:v>
                </c:pt>
                <c:pt idx="33">
                  <c:v>0.81959614939484526</c:v>
                </c:pt>
                <c:pt idx="34">
                  <c:v>0.83138261672850022</c:v>
                </c:pt>
                <c:pt idx="35">
                  <c:v>0.84300121063669675</c:v>
                </c:pt>
                <c:pt idx="36">
                  <c:v>0.85445888836545492</c:v>
                </c:pt>
                <c:pt idx="37">
                  <c:v>0.86576213971802196</c:v>
                </c:pt>
                <c:pt idx="38">
                  <c:v>0.8769170298679928</c:v>
                </c:pt>
                <c:pt idx="39">
                  <c:v>0.88792923725953432</c:v>
                </c:pt>
                <c:pt idx="40">
                  <c:v>0.89880408726663263</c:v>
                </c:pt>
                <c:pt idx="41">
                  <c:v>0.90954658217730788</c:v>
                </c:pt>
                <c:pt idx="42">
                  <c:v>0.92016142798160017</c:v>
                </c:pt>
                <c:pt idx="43">
                  <c:v>0.93065305837010837</c:v>
                </c:pt>
                <c:pt idx="44">
                  <c:v>0.94102565629006707</c:v>
                </c:pt>
                <c:pt idx="45">
                  <c:v>0.95128317335606261</c:v>
                </c:pt>
                <c:pt idx="46">
                  <c:v>0.96142934737069852</c:v>
                </c:pt>
                <c:pt idx="47">
                  <c:v>0.97146771817538502</c:v>
                </c:pt>
                <c:pt idx="48">
                  <c:v>0.98140164202172508</c:v>
                </c:pt>
                <c:pt idx="49">
                  <c:v>0.99123430462883877</c:v>
                </c:pt>
                <c:pt idx="50">
                  <c:v>1.0009687330705395</c:v>
                </c:pt>
                <c:pt idx="51">
                  <c:v>1.0106078066180311</c:v>
                </c:pt>
                <c:pt idx="52">
                  <c:v>1.0201542666481416</c:v>
                </c:pt>
                <c:pt idx="53">
                  <c:v>1.0296107257136711</c:v>
                </c:pt>
                <c:pt idx="54">
                  <c:v>1.0389796758608576</c:v>
                </c:pt>
                <c:pt idx="55">
                  <c:v>1.0482634962689557</c:v>
                </c:pt>
                <c:pt idx="56">
                  <c:v>1.0574644602782457</c:v>
                </c:pt>
                <c:pt idx="57">
                  <c:v>1.0665847418652721</c:v>
                </c:pt>
                <c:pt idx="58">
                  <c:v>1.075626421617524</c:v>
                </c:pt>
                <c:pt idx="59">
                  <c:v>1.0845914922540587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4F9-49D4-B147-0F9DA771C5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18081232"/>
        <c:axId val="518083792"/>
      </c:scatterChart>
      <c:valAx>
        <c:axId val="5180812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083792"/>
        <c:crosses val="autoZero"/>
        <c:crossBetween val="midCat"/>
      </c:valAx>
      <c:valAx>
        <c:axId val="518083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0812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ret_curv!$AC$35</c:f>
              <c:strCache>
                <c:ptCount val="1"/>
                <c:pt idx="0">
                  <c:v>q 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ret_curv!$P$36:$P$43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ret_curv!$AC$36:$AC$43</c:f>
              <c:numCache>
                <c:formatCode>General</c:formatCode>
                <c:ptCount val="8"/>
                <c:pt idx="0">
                  <c:v>0.45374485579541701</c:v>
                </c:pt>
                <c:pt idx="1">
                  <c:v>0.44897190464789732</c:v>
                </c:pt>
                <c:pt idx="2">
                  <c:v>0.43861201068428846</c:v>
                </c:pt>
                <c:pt idx="3">
                  <c:v>0.43700252715779914</c:v>
                </c:pt>
                <c:pt idx="4">
                  <c:v>0.43400555783261247</c:v>
                </c:pt>
                <c:pt idx="5">
                  <c:v>0.38692353973014021</c:v>
                </c:pt>
                <c:pt idx="6">
                  <c:v>0.28593307339560348</c:v>
                </c:pt>
                <c:pt idx="7">
                  <c:v>0.1602083602229506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777-4391-8237-8CACB1CE5CDD}"/>
            </c:ext>
          </c:extLst>
        </c:ser>
        <c:ser>
          <c:idx val="1"/>
          <c:order val="1"/>
          <c:tx>
            <c:strRef>
              <c:f>ret_curv!$AD$35</c:f>
              <c:strCache>
                <c:ptCount val="1"/>
                <c:pt idx="0">
                  <c:v>q 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ret_curv!$P$36:$P$43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ret_curv!$AD$36:$AD$43</c:f>
              <c:numCache>
                <c:formatCode>General</c:formatCode>
                <c:ptCount val="8"/>
                <c:pt idx="0">
                  <c:v>0.45500163297439178</c:v>
                </c:pt>
                <c:pt idx="1">
                  <c:v>0.45286875680942085</c:v>
                </c:pt>
                <c:pt idx="2">
                  <c:v>0.44519757194717241</c:v>
                </c:pt>
                <c:pt idx="3">
                  <c:v>0.43453319112231764</c:v>
                </c:pt>
                <c:pt idx="4">
                  <c:v>0.44073466299693864</c:v>
                </c:pt>
                <c:pt idx="5">
                  <c:v>0.4097273036238317</c:v>
                </c:pt>
                <c:pt idx="6">
                  <c:v>0.31075468023753261</c:v>
                </c:pt>
                <c:pt idx="7">
                  <c:v>0.19550767401263139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777-4391-8237-8CACB1CE5CDD}"/>
            </c:ext>
          </c:extLst>
        </c:ser>
        <c:ser>
          <c:idx val="2"/>
          <c:order val="2"/>
          <c:tx>
            <c:strRef>
              <c:f>ret_curv!$AE$35</c:f>
              <c:strCache>
                <c:ptCount val="1"/>
                <c:pt idx="0">
                  <c:v>q 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ret_curv!$P$36:$P$43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ret_curv!$AE$36:$AE$43</c:f>
              <c:numCache>
                <c:formatCode>General</c:formatCode>
                <c:ptCount val="8"/>
                <c:pt idx="0">
                  <c:v>0.35848780332427677</c:v>
                </c:pt>
                <c:pt idx="1">
                  <c:v>0.43857160138576834</c:v>
                </c:pt>
                <c:pt idx="2">
                  <c:v>0.43365578418913991</c:v>
                </c:pt>
                <c:pt idx="3">
                  <c:v>0.43279368191958173</c:v>
                </c:pt>
                <c:pt idx="4">
                  <c:v>0.42862991138363171</c:v>
                </c:pt>
                <c:pt idx="5">
                  <c:v>0.38719397464040917</c:v>
                </c:pt>
                <c:pt idx="6">
                  <c:v>0.31437384676498054</c:v>
                </c:pt>
                <c:pt idx="7">
                  <c:v>0.23927923630603706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777-4391-8237-8CACB1CE5C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668815"/>
        <c:axId val="1291662575"/>
      </c:scatterChart>
      <c:valAx>
        <c:axId val="12916688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1662575"/>
        <c:crosses val="autoZero"/>
        <c:crossBetween val="midCat"/>
      </c:valAx>
      <c:valAx>
        <c:axId val="1291662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166881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v>10</c:v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ret_curv!$R$124:$R$131</c:f>
                <c:numCache>
                  <c:formatCode>General</c:formatCode>
                  <c:ptCount val="8"/>
                  <c:pt idx="0">
                    <c:v>4.1871464976952655E-2</c:v>
                  </c:pt>
                  <c:pt idx="1">
                    <c:v>3.0432145488730744E-3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3.1525468503222909E-3</c:v>
                  </c:pt>
                  <c:pt idx="6">
                    <c:v>2.3100961054302316E-3</c:v>
                  </c:pt>
                  <c:pt idx="7">
                    <c:v>2.9099744958545337E-3</c:v>
                  </c:pt>
                </c:numCache>
              </c:numRef>
            </c:plus>
            <c:minus>
              <c:numRef>
                <c:f>ret_curv!$R$132:$R$139</c:f>
                <c:numCache>
                  <c:formatCode>General</c:formatCode>
                  <c:ptCount val="8"/>
                  <c:pt idx="0">
                    <c:v>4.187146497695271E-2</c:v>
                  </c:pt>
                  <c:pt idx="1">
                    <c:v>3.0432145488730189E-3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3.1525468503222354E-3</c:v>
                  </c:pt>
                  <c:pt idx="6">
                    <c:v>2.3100961054302593E-3</c:v>
                  </c:pt>
                  <c:pt idx="7">
                    <c:v>2.9099744958545615E-3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ret_curv!$W$99:$W$106</c:f>
              <c:numCache>
                <c:formatCode>General</c:formatCode>
                <c:ptCount val="8"/>
                <c:pt idx="0">
                  <c:v>0.36115629012500461</c:v>
                </c:pt>
                <c:pt idx="1">
                  <c:v>0.35502698454965476</c:v>
                </c:pt>
                <c:pt idx="2">
                  <c:v>0.33553654578456488</c:v>
                </c:pt>
                <c:pt idx="3">
                  <c:v>0.3340545949961039</c:v>
                </c:pt>
                <c:pt idx="4">
                  <c:v>0.30622550954969358</c:v>
                </c:pt>
                <c:pt idx="5">
                  <c:v>0.29038385770920772</c:v>
                </c:pt>
                <c:pt idx="6">
                  <c:v>0.27128383180589366</c:v>
                </c:pt>
                <c:pt idx="7">
                  <c:v>0.23370709601597997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953-4104-9D5D-C9DF3D5BB733}"/>
            </c:ext>
          </c:extLst>
        </c:ser>
        <c:ser>
          <c:idx val="1"/>
          <c:order val="1"/>
          <c:tx>
            <c:v>20</c:v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ret_curv!$X$99:$X$106</c:f>
              <c:numCache>
                <c:formatCode>General</c:formatCode>
                <c:ptCount val="8"/>
                <c:pt idx="0">
                  <c:v>0.33393096402121109</c:v>
                </c:pt>
                <c:pt idx="1">
                  <c:v>0.32448980098411023</c:v>
                </c:pt>
                <c:pt idx="2">
                  <c:v>0.31644347260874861</c:v>
                </c:pt>
                <c:pt idx="3">
                  <c:v>0.31432202891673</c:v>
                </c:pt>
                <c:pt idx="4">
                  <c:v>0.29870979803891234</c:v>
                </c:pt>
                <c:pt idx="5">
                  <c:v>0.28219018544192492</c:v>
                </c:pt>
                <c:pt idx="6">
                  <c:v>0.26512275085659304</c:v>
                </c:pt>
                <c:pt idx="7">
                  <c:v>0.24504272531724677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953-4104-9D5D-C9DF3D5BB733}"/>
            </c:ext>
          </c:extLst>
        </c:ser>
        <c:ser>
          <c:idx val="2"/>
          <c:order val="2"/>
          <c:tx>
            <c:strRef>
              <c:f>ret_curv!$Y$98</c:f>
              <c:strCache>
                <c:ptCount val="1"/>
                <c:pt idx="0">
                  <c:v>30</c:v>
                </c:pt>
              </c:strCache>
            </c:strRef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ret_curv!$Y$99:$Y$106</c:f>
              <c:numCache>
                <c:formatCode>General</c:formatCode>
                <c:ptCount val="8"/>
                <c:pt idx="0">
                  <c:v>0.4481386748441431</c:v>
                </c:pt>
                <c:pt idx="1">
                  <c:v>0.43603124385346098</c:v>
                </c:pt>
                <c:pt idx="2">
                  <c:v>0.42923107776234692</c:v>
                </c:pt>
                <c:pt idx="3">
                  <c:v>0.4278497566329425</c:v>
                </c:pt>
                <c:pt idx="4">
                  <c:v>0.41358534277549991</c:v>
                </c:pt>
                <c:pt idx="5">
                  <c:v>0.40039802388387474</c:v>
                </c:pt>
                <c:pt idx="6">
                  <c:v>0.37922585673528597</c:v>
                </c:pt>
                <c:pt idx="7">
                  <c:v>0.35718458023624561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953-4104-9D5D-C9DF3D5BB733}"/>
            </c:ext>
          </c:extLst>
        </c:ser>
        <c:ser>
          <c:idx val="3"/>
          <c:order val="3"/>
          <c:tx>
            <c:strRef>
              <c:f>ret_curv!$Z$98</c:f>
              <c:strCache>
                <c:ptCount val="1"/>
                <c:pt idx="0">
                  <c:v>60</c:v>
                </c:pt>
              </c:strCache>
            </c:strRef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ret_curv!$Z$99:$Z$106</c:f>
              <c:numCache>
                <c:formatCode>General</c:formatCode>
                <c:ptCount val="8"/>
                <c:pt idx="0">
                  <c:v>0.4101903032393861</c:v>
                </c:pt>
                <c:pt idx="1">
                  <c:v>0.40209407464874525</c:v>
                </c:pt>
                <c:pt idx="2">
                  <c:v>0.39924643562720968</c:v>
                </c:pt>
                <c:pt idx="3">
                  <c:v>0.39678964902039443</c:v>
                </c:pt>
                <c:pt idx="4">
                  <c:v>0.39611961630944481</c:v>
                </c:pt>
                <c:pt idx="5">
                  <c:v>0.38806061175830137</c:v>
                </c:pt>
                <c:pt idx="6">
                  <c:v>0.37436216522333199</c:v>
                </c:pt>
                <c:pt idx="7">
                  <c:v>0.359584221542944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953-4104-9D5D-C9DF3D5BB733}"/>
            </c:ext>
          </c:extLst>
        </c:ser>
        <c:ser>
          <c:idx val="4"/>
          <c:order val="4"/>
          <c:tx>
            <c:strRef>
              <c:f>ret_curv!$AA$98</c:f>
              <c:strCache>
                <c:ptCount val="1"/>
                <c:pt idx="0">
                  <c:v>100</c:v>
                </c:pt>
              </c:strCache>
            </c:strRef>
          </c:tx>
          <c:spPr>
            <a:ln w="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ret_curv!$AA$99:$AA$106</c:f>
              <c:numCache>
                <c:formatCode>General</c:formatCode>
                <c:ptCount val="8"/>
                <c:pt idx="0">
                  <c:v>0.43749089254377244</c:v>
                </c:pt>
                <c:pt idx="1">
                  <c:v>0.42509730341851326</c:v>
                </c:pt>
                <c:pt idx="2">
                  <c:v>0.39531212392079085</c:v>
                </c:pt>
                <c:pt idx="3">
                  <c:v>0.39399434811102374</c:v>
                </c:pt>
                <c:pt idx="4">
                  <c:v>0.3571823256515379</c:v>
                </c:pt>
                <c:pt idx="5">
                  <c:v>0.3415192185599798</c:v>
                </c:pt>
                <c:pt idx="6">
                  <c:v>0.31884538596493356</c:v>
                </c:pt>
                <c:pt idx="7">
                  <c:v>0.30254644777361411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8953-4104-9D5D-C9DF3D5BB7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325991400652949"/>
          <c:y val="0.80232484683533911"/>
          <c:w val="0.61230122889970384"/>
          <c:h val="8.6873139455003454E-2"/>
        </c:manualLayout>
      </c:layout>
      <c:overlay val="0"/>
      <c:spPr>
        <a:solidFill>
          <a:schemeClr val="bg1"/>
        </a:solidFill>
        <a:ln w="0"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v>10</c:v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ret_curv!$R$124:$R$131</c:f>
                <c:numCache>
                  <c:formatCode>General</c:formatCode>
                  <c:ptCount val="8"/>
                  <c:pt idx="0">
                    <c:v>4.1871464976952655E-2</c:v>
                  </c:pt>
                  <c:pt idx="1">
                    <c:v>3.0432145488730744E-3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3.1525468503222909E-3</c:v>
                  </c:pt>
                  <c:pt idx="6">
                    <c:v>2.3100961054302316E-3</c:v>
                  </c:pt>
                  <c:pt idx="7">
                    <c:v>2.9099744958545337E-3</c:v>
                  </c:pt>
                </c:numCache>
              </c:numRef>
            </c:plus>
            <c:minus>
              <c:numRef>
                <c:f>ret_curv!$R$132:$R$139</c:f>
                <c:numCache>
                  <c:formatCode>General</c:formatCode>
                  <c:ptCount val="8"/>
                  <c:pt idx="0">
                    <c:v>4.187146497695271E-2</c:v>
                  </c:pt>
                  <c:pt idx="1">
                    <c:v>3.0432145488730189E-3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3.1525468503222354E-3</c:v>
                  </c:pt>
                  <c:pt idx="6">
                    <c:v>2.3100961054302593E-3</c:v>
                  </c:pt>
                  <c:pt idx="7">
                    <c:v>2.9099744958545615E-3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ret_curv!$AB$99:$AB$106</c:f>
              <c:numCache>
                <c:formatCode>General</c:formatCode>
                <c:ptCount val="8"/>
                <c:pt idx="0">
                  <c:v>0.3402128459082589</c:v>
                </c:pt>
                <c:pt idx="1">
                  <c:v>0.32340885834766597</c:v>
                </c:pt>
                <c:pt idx="2">
                  <c:v>0.29740347345758417</c:v>
                </c:pt>
                <c:pt idx="3">
                  <c:v>0.29668084406464307</c:v>
                </c:pt>
                <c:pt idx="4">
                  <c:v>0.26928154500253071</c:v>
                </c:pt>
                <c:pt idx="5">
                  <c:v>0.25176123715917104</c:v>
                </c:pt>
                <c:pt idx="6">
                  <c:v>0.23182336610435014</c:v>
                </c:pt>
                <c:pt idx="7">
                  <c:v>0.20835003421186349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B08-4DA2-9CD9-3F936DEC7E1C}"/>
            </c:ext>
          </c:extLst>
        </c:ser>
        <c:ser>
          <c:idx val="1"/>
          <c:order val="1"/>
          <c:tx>
            <c:v>20</c:v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ret_curv!$AC$99:$AC$106</c:f>
              <c:numCache>
                <c:formatCode>General</c:formatCode>
                <c:ptCount val="8"/>
                <c:pt idx="0">
                  <c:v>0.34545348600837594</c:v>
                </c:pt>
                <c:pt idx="1">
                  <c:v>0.33142386098356746</c:v>
                </c:pt>
                <c:pt idx="2">
                  <c:v>0.317903333911777</c:v>
                </c:pt>
                <c:pt idx="3">
                  <c:v>0.31904459432838322</c:v>
                </c:pt>
                <c:pt idx="4">
                  <c:v>0.29636471730238606</c:v>
                </c:pt>
                <c:pt idx="5">
                  <c:v>0.27944915939493514</c:v>
                </c:pt>
                <c:pt idx="6">
                  <c:v>0.26347014393787982</c:v>
                </c:pt>
                <c:pt idx="7">
                  <c:v>0.24504255474942735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B08-4DA2-9CD9-3F936DEC7E1C}"/>
            </c:ext>
          </c:extLst>
        </c:ser>
        <c:ser>
          <c:idx val="2"/>
          <c:order val="2"/>
          <c:tx>
            <c:strRef>
              <c:f>ret_curv!$AD$98</c:f>
              <c:strCache>
                <c:ptCount val="1"/>
                <c:pt idx="0">
                  <c:v>30</c:v>
                </c:pt>
              </c:strCache>
            </c:strRef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ret_curv!$AD$99:$AD$106</c:f>
              <c:numCache>
                <c:formatCode>General</c:formatCode>
                <c:ptCount val="8"/>
                <c:pt idx="0">
                  <c:v>0.36036924268026516</c:v>
                </c:pt>
                <c:pt idx="1">
                  <c:v>0.35028077918135847</c:v>
                </c:pt>
                <c:pt idx="2">
                  <c:v>0.33382895154580505</c:v>
                </c:pt>
                <c:pt idx="3">
                  <c:v>0.33188374785815639</c:v>
                </c:pt>
                <c:pt idx="4">
                  <c:v>0.30528939714120201</c:v>
                </c:pt>
                <c:pt idx="5">
                  <c:v>0.29142432171101912</c:v>
                </c:pt>
                <c:pt idx="6">
                  <c:v>0.26750418270715753</c:v>
                </c:pt>
                <c:pt idx="7">
                  <c:v>0.23124160174690789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B08-4DA2-9CD9-3F936DEC7E1C}"/>
            </c:ext>
          </c:extLst>
        </c:ser>
        <c:ser>
          <c:idx val="3"/>
          <c:order val="3"/>
          <c:tx>
            <c:strRef>
              <c:f>ret_curv!$AE$98</c:f>
              <c:strCache>
                <c:ptCount val="1"/>
                <c:pt idx="0">
                  <c:v>60</c:v>
                </c:pt>
              </c:strCache>
            </c:strRef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ret_curv!$AE$99:$AE$106</c:f>
              <c:numCache>
                <c:formatCode>General</c:formatCode>
                <c:ptCount val="8"/>
                <c:pt idx="0">
                  <c:v>0.4742691744105218</c:v>
                </c:pt>
                <c:pt idx="1">
                  <c:v>0.46076697769426361</c:v>
                </c:pt>
                <c:pt idx="2">
                  <c:v>0.44075205970212522</c:v>
                </c:pt>
                <c:pt idx="3">
                  <c:v>0.4344973655609155</c:v>
                </c:pt>
                <c:pt idx="4">
                  <c:v>0.40606930583532663</c:v>
                </c:pt>
                <c:pt idx="5">
                  <c:v>0.38635821404380177</c:v>
                </c:pt>
                <c:pt idx="6">
                  <c:v>0.35530835605704048</c:v>
                </c:pt>
                <c:pt idx="7">
                  <c:v>0.31932938613233713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B08-4DA2-9CD9-3F936DEC7E1C}"/>
            </c:ext>
          </c:extLst>
        </c:ser>
        <c:ser>
          <c:idx val="4"/>
          <c:order val="4"/>
          <c:tx>
            <c:strRef>
              <c:f>ret_curv!$AF$98</c:f>
              <c:strCache>
                <c:ptCount val="1"/>
                <c:pt idx="0">
                  <c:v>100</c:v>
                </c:pt>
              </c:strCache>
            </c:strRef>
          </c:tx>
          <c:spPr>
            <a:ln w="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ret_curv!$AF$99:$AF$106</c:f>
              <c:numCache>
                <c:formatCode>General</c:formatCode>
                <c:ptCount val="8"/>
                <c:pt idx="0">
                  <c:v>0.48637213330699369</c:v>
                </c:pt>
                <c:pt idx="1">
                  <c:v>0.46843344967378281</c:v>
                </c:pt>
                <c:pt idx="2">
                  <c:v>0.4309448903154387</c:v>
                </c:pt>
                <c:pt idx="3">
                  <c:v>0.43075735898692119</c:v>
                </c:pt>
                <c:pt idx="4">
                  <c:v>0.38423151713517911</c:v>
                </c:pt>
                <c:pt idx="5">
                  <c:v>0.34975543163511008</c:v>
                </c:pt>
                <c:pt idx="6">
                  <c:v>0.3171697680806248</c:v>
                </c:pt>
                <c:pt idx="7">
                  <c:v>0.28368808011959401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B08-4DA2-9CD9-3F936DEC7E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325991400652949"/>
          <c:y val="0.80232484683533911"/>
          <c:w val="0.61230122889970384"/>
          <c:h val="8.6873139455003454E-2"/>
        </c:manualLayout>
      </c:layout>
      <c:overlay val="0"/>
      <c:spPr>
        <a:solidFill>
          <a:schemeClr val="bg1"/>
        </a:solidFill>
        <a:ln w="0"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v>10</c:v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ret_curv!$R$124:$R$131</c:f>
                <c:numCache>
                  <c:formatCode>General</c:formatCode>
                  <c:ptCount val="8"/>
                  <c:pt idx="0">
                    <c:v>4.1871464976952655E-2</c:v>
                  </c:pt>
                  <c:pt idx="1">
                    <c:v>3.0432145488730744E-3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3.1525468503222909E-3</c:v>
                  </c:pt>
                  <c:pt idx="6">
                    <c:v>2.3100961054302316E-3</c:v>
                  </c:pt>
                  <c:pt idx="7">
                    <c:v>2.9099744958545337E-3</c:v>
                  </c:pt>
                </c:numCache>
              </c:numRef>
            </c:plus>
            <c:minus>
              <c:numRef>
                <c:f>ret_curv!$R$132:$R$139</c:f>
                <c:numCache>
                  <c:formatCode>General</c:formatCode>
                  <c:ptCount val="8"/>
                  <c:pt idx="0">
                    <c:v>4.187146497695271E-2</c:v>
                  </c:pt>
                  <c:pt idx="1">
                    <c:v>3.0432145488730189E-3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3.1525468503222354E-3</c:v>
                  </c:pt>
                  <c:pt idx="6">
                    <c:v>2.3100961054302593E-3</c:v>
                  </c:pt>
                  <c:pt idx="7">
                    <c:v>2.9099744958545615E-3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ret_curv!$AG$99:$AG$106</c:f>
              <c:numCache>
                <c:formatCode>General</c:formatCode>
                <c:ptCount val="8"/>
                <c:pt idx="0">
                  <c:v>0.36994851354201003</c:v>
                </c:pt>
                <c:pt idx="1">
                  <c:v>0.33487076701342455</c:v>
                </c:pt>
                <c:pt idx="2">
                  <c:v>0.31023143127939051</c:v>
                </c:pt>
                <c:pt idx="3">
                  <c:v>0.30430394068633526</c:v>
                </c:pt>
                <c:pt idx="4">
                  <c:v>0.27823185499870928</c:v>
                </c:pt>
                <c:pt idx="5">
                  <c:v>0.2581566682249033</c:v>
                </c:pt>
                <c:pt idx="6">
                  <c:v>0.24117530326247205</c:v>
                </c:pt>
                <c:pt idx="7">
                  <c:v>0.20302732382804814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6E-431C-B941-027377793DBF}"/>
            </c:ext>
          </c:extLst>
        </c:ser>
        <c:ser>
          <c:idx val="1"/>
          <c:order val="1"/>
          <c:tx>
            <c:v>20</c:v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ret_curv!$AH$99:$AH$106</c:f>
              <c:numCache>
                <c:formatCode>General</c:formatCode>
                <c:ptCount val="8"/>
                <c:pt idx="0">
                  <c:v>0.37895776036074413</c:v>
                </c:pt>
                <c:pt idx="1">
                  <c:v>0.35672321338166357</c:v>
                </c:pt>
                <c:pt idx="2">
                  <c:v>0.34033101624340278</c:v>
                </c:pt>
                <c:pt idx="3">
                  <c:v>0.33665603453212167</c:v>
                </c:pt>
                <c:pt idx="4">
                  <c:v>0.31527918456825138</c:v>
                </c:pt>
                <c:pt idx="5">
                  <c:v>0.28274272316695748</c:v>
                </c:pt>
                <c:pt idx="6">
                  <c:v>0.26710880808635873</c:v>
                </c:pt>
                <c:pt idx="7">
                  <c:v>0.22197976470162611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6E-431C-B941-027377793DBF}"/>
            </c:ext>
          </c:extLst>
        </c:ser>
        <c:ser>
          <c:idx val="2"/>
          <c:order val="2"/>
          <c:tx>
            <c:strRef>
              <c:f>ret_curv!$AI$98</c:f>
              <c:strCache>
                <c:ptCount val="1"/>
                <c:pt idx="0">
                  <c:v>30</c:v>
                </c:pt>
              </c:strCache>
            </c:strRef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ret_curv!$AI$99:$AI$106</c:f>
              <c:numCache>
                <c:formatCode>General</c:formatCode>
                <c:ptCount val="8"/>
                <c:pt idx="0">
                  <c:v>0.39757755207739576</c:v>
                </c:pt>
                <c:pt idx="1">
                  <c:v>0.38575349337904374</c:v>
                </c:pt>
                <c:pt idx="2">
                  <c:v>0.3557822392186355</c:v>
                </c:pt>
                <c:pt idx="3">
                  <c:v>0.35547656038317532</c:v>
                </c:pt>
                <c:pt idx="4">
                  <c:v>0.33024303117511428</c:v>
                </c:pt>
                <c:pt idx="5">
                  <c:v>0.30069498618282275</c:v>
                </c:pt>
                <c:pt idx="6">
                  <c:v>0.28369102674514107</c:v>
                </c:pt>
                <c:pt idx="7">
                  <c:v>0.23746753349233468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46E-431C-B941-027377793DBF}"/>
            </c:ext>
          </c:extLst>
        </c:ser>
        <c:ser>
          <c:idx val="3"/>
          <c:order val="3"/>
          <c:tx>
            <c:strRef>
              <c:f>ret_curv!$AJ$98</c:f>
              <c:strCache>
                <c:ptCount val="1"/>
                <c:pt idx="0">
                  <c:v>60</c:v>
                </c:pt>
              </c:strCache>
            </c:strRef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ret_curv!$AJ$99:$AJ$106</c:f>
              <c:numCache>
                <c:formatCode>General</c:formatCode>
                <c:ptCount val="8"/>
                <c:pt idx="0">
                  <c:v>0.44379930170583681</c:v>
                </c:pt>
                <c:pt idx="1">
                  <c:v>0.43343472787364751</c:v>
                </c:pt>
                <c:pt idx="2">
                  <c:v>0.41552308639638036</c:v>
                </c:pt>
                <c:pt idx="3">
                  <c:v>0.41519578004774554</c:v>
                </c:pt>
                <c:pt idx="4">
                  <c:v>0.39633949332201884</c:v>
                </c:pt>
                <c:pt idx="5">
                  <c:v>0.37018989455462531</c:v>
                </c:pt>
                <c:pt idx="6">
                  <c:v>0.34003300584469032</c:v>
                </c:pt>
                <c:pt idx="7">
                  <c:v>0.30379765114657264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46E-431C-B941-027377793D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325991400652949"/>
          <c:y val="0.80232484683533911"/>
          <c:w val="0.61230122889970384"/>
          <c:h val="8.6873139455003454E-2"/>
        </c:manualLayout>
      </c:layout>
      <c:overlay val="0"/>
      <c:spPr>
        <a:solidFill>
          <a:schemeClr val="bg1"/>
        </a:solidFill>
        <a:ln w="0"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strRef>
              <c:f>ret_curv!$R$98</c:f>
              <c:strCache>
                <c:ptCount val="1"/>
                <c:pt idx="0">
                  <c:v>5</c:v>
                </c:pt>
              </c:strCache>
            </c:strRef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ret_curv!$R$124:$R$131</c:f>
                <c:numCache>
                  <c:formatCode>General</c:formatCode>
                  <c:ptCount val="8"/>
                  <c:pt idx="0">
                    <c:v>4.1871464976952655E-2</c:v>
                  </c:pt>
                  <c:pt idx="1">
                    <c:v>3.0432145488730744E-3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3.1525468503222909E-3</c:v>
                  </c:pt>
                  <c:pt idx="6">
                    <c:v>2.3100961054302316E-3</c:v>
                  </c:pt>
                  <c:pt idx="7">
                    <c:v>2.9099744958545337E-3</c:v>
                  </c:pt>
                </c:numCache>
              </c:numRef>
            </c:plus>
            <c:minus>
              <c:numRef>
                <c:f>ret_curv!$R$132:$R$139</c:f>
                <c:numCache>
                  <c:formatCode>General</c:formatCode>
                  <c:ptCount val="8"/>
                  <c:pt idx="0">
                    <c:v>4.187146497695271E-2</c:v>
                  </c:pt>
                  <c:pt idx="1">
                    <c:v>3.0432145488730189E-3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3.1525468503222354E-3</c:v>
                  </c:pt>
                  <c:pt idx="6">
                    <c:v>2.3100961054302593E-3</c:v>
                  </c:pt>
                  <c:pt idx="7">
                    <c:v>2.9099744958545615E-3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ret_curv!$R$99:$R$106</c:f>
              <c:numCache>
                <c:formatCode>General</c:formatCode>
                <c:ptCount val="8"/>
                <c:pt idx="0">
                  <c:v>0.36205717404561433</c:v>
                </c:pt>
                <c:pt idx="1">
                  <c:v>0.35942206535819898</c:v>
                </c:pt>
                <c:pt idx="2">
                  <c:v>0.31533352264619569</c:v>
                </c:pt>
                <c:pt idx="3">
                  <c:v>0.31312004304420071</c:v>
                </c:pt>
                <c:pt idx="4">
                  <c:v>0.28392222419183472</c:v>
                </c:pt>
                <c:pt idx="5">
                  <c:v>0.26630373317306544</c:v>
                </c:pt>
                <c:pt idx="6">
                  <c:v>0.24709422414624344</c:v>
                </c:pt>
                <c:pt idx="7">
                  <c:v>0.19853197647665116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CC5-4E28-AC16-FA37E9B2B422}"/>
            </c:ext>
          </c:extLst>
        </c:ser>
        <c:ser>
          <c:idx val="1"/>
          <c:order val="1"/>
          <c:tx>
            <c:strRef>
              <c:f>ret_curv!$S$98</c:f>
              <c:strCache>
                <c:ptCount val="1"/>
                <c:pt idx="0">
                  <c:v>15</c:v>
                </c:pt>
              </c:strCache>
            </c:strRef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ret_curv!$S$99:$S$106</c:f>
              <c:numCache>
                <c:formatCode>General</c:formatCode>
                <c:ptCount val="8"/>
                <c:pt idx="0">
                  <c:v>0.36888900447407702</c:v>
                </c:pt>
                <c:pt idx="1">
                  <c:v>0.35482946555757761</c:v>
                </c:pt>
                <c:pt idx="2">
                  <c:v>0.33935533860211298</c:v>
                </c:pt>
                <c:pt idx="3">
                  <c:v>0.33807795800734697</c:v>
                </c:pt>
                <c:pt idx="4">
                  <c:v>0.31065392679386072</c:v>
                </c:pt>
                <c:pt idx="5">
                  <c:v>0.29528905710738051</c:v>
                </c:pt>
                <c:pt idx="6">
                  <c:v>0.27718194639871185</c:v>
                </c:pt>
                <c:pt idx="7">
                  <c:v>0.23941371423309826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CC5-4E28-AC16-FA37E9B2B422}"/>
            </c:ext>
          </c:extLst>
        </c:ser>
        <c:ser>
          <c:idx val="2"/>
          <c:order val="2"/>
          <c:tx>
            <c:strRef>
              <c:f>ret_curv!$T$98</c:f>
              <c:strCache>
                <c:ptCount val="1"/>
                <c:pt idx="0">
                  <c:v>30</c:v>
                </c:pt>
              </c:strCache>
            </c:strRef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ret_curv!$T$99:$T$106</c:f>
              <c:numCache>
                <c:formatCode>General</c:formatCode>
                <c:ptCount val="8"/>
                <c:pt idx="0">
                  <c:v>0.37233806892646054</c:v>
                </c:pt>
                <c:pt idx="1">
                  <c:v>0.36508673422300042</c:v>
                </c:pt>
                <c:pt idx="2">
                  <c:v>0.35585741932612741</c:v>
                </c:pt>
                <c:pt idx="3">
                  <c:v>0.35528300269195867</c:v>
                </c:pt>
                <c:pt idx="4">
                  <c:v>0.34263036213667702</c:v>
                </c:pt>
                <c:pt idx="5">
                  <c:v>0.3273974770533879</c:v>
                </c:pt>
                <c:pt idx="6">
                  <c:v>0.30818521009625161</c:v>
                </c:pt>
                <c:pt idx="7">
                  <c:v>0.27230042972568846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CC5-4E28-AC16-FA37E9B2B422}"/>
            </c:ext>
          </c:extLst>
        </c:ser>
        <c:ser>
          <c:idx val="3"/>
          <c:order val="3"/>
          <c:tx>
            <c:strRef>
              <c:f>ret_curv!$U$98</c:f>
              <c:strCache>
                <c:ptCount val="1"/>
                <c:pt idx="0">
                  <c:v>60</c:v>
                </c:pt>
              </c:strCache>
            </c:strRef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ret_curv!$U$99:$U$106</c:f>
              <c:numCache>
                <c:formatCode>General</c:formatCode>
                <c:ptCount val="8"/>
                <c:pt idx="0">
                  <c:v>0.4107953949813109</c:v>
                </c:pt>
                <c:pt idx="1">
                  <c:v>0.39828026368969194</c:v>
                </c:pt>
                <c:pt idx="2">
                  <c:v>0.38948639382855321</c:v>
                </c:pt>
                <c:pt idx="3">
                  <c:v>0.39040865992762269</c:v>
                </c:pt>
                <c:pt idx="4">
                  <c:v>0.38155688944995658</c:v>
                </c:pt>
                <c:pt idx="5">
                  <c:v>0.37199200315008163</c:v>
                </c:pt>
                <c:pt idx="6">
                  <c:v>0.35221748461848473</c:v>
                </c:pt>
                <c:pt idx="7">
                  <c:v>0.31751340081963486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CC5-4E28-AC16-FA37E9B2B422}"/>
            </c:ext>
          </c:extLst>
        </c:ser>
        <c:ser>
          <c:idx val="4"/>
          <c:order val="4"/>
          <c:tx>
            <c:strRef>
              <c:f>ret_curv!$V$98</c:f>
              <c:strCache>
                <c:ptCount val="1"/>
                <c:pt idx="0">
                  <c:v>100</c:v>
                </c:pt>
              </c:strCache>
            </c:strRef>
          </c:tx>
          <c:spPr>
            <a:ln w="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ret_curv!$V$99:$V$106</c:f>
              <c:numCache>
                <c:formatCode>General</c:formatCode>
                <c:ptCount val="8"/>
                <c:pt idx="0">
                  <c:v>0.4543732443849044</c:v>
                </c:pt>
                <c:pt idx="1">
                  <c:v>0.45092033072865911</c:v>
                </c:pt>
                <c:pt idx="2">
                  <c:v>0.44190479131573046</c:v>
                </c:pt>
                <c:pt idx="3">
                  <c:v>0.43576785914005839</c:v>
                </c:pt>
                <c:pt idx="4">
                  <c:v>0.43737011041477558</c:v>
                </c:pt>
                <c:pt idx="5">
                  <c:v>0.39832542167698592</c:v>
                </c:pt>
                <c:pt idx="6">
                  <c:v>0.29834387681656804</c:v>
                </c:pt>
                <c:pt idx="7">
                  <c:v>0.17785801711779098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8CC5-4E28-AC16-FA37E9B2B4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325991400652949"/>
          <c:y val="0.80232484683533911"/>
          <c:w val="0.61230122889970384"/>
          <c:h val="8.6873139455003454E-2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strRef>
              <c:f>ret_curv!$W$98</c:f>
              <c:strCache>
                <c:ptCount val="1"/>
                <c:pt idx="0">
                  <c:v>5</c:v>
                </c:pt>
              </c:strCache>
            </c:strRef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ret_curv!$R$124:$R$131</c:f>
                <c:numCache>
                  <c:formatCode>General</c:formatCode>
                  <c:ptCount val="8"/>
                  <c:pt idx="0">
                    <c:v>4.1871464976952655E-2</c:v>
                  </c:pt>
                  <c:pt idx="1">
                    <c:v>3.0432145488730744E-3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3.1525468503222909E-3</c:v>
                  </c:pt>
                  <c:pt idx="6">
                    <c:v>2.3100961054302316E-3</c:v>
                  </c:pt>
                  <c:pt idx="7">
                    <c:v>2.9099744958545337E-3</c:v>
                  </c:pt>
                </c:numCache>
              </c:numRef>
            </c:plus>
            <c:minus>
              <c:numRef>
                <c:f>ret_curv!$R$132:$R$139</c:f>
                <c:numCache>
                  <c:formatCode>General</c:formatCode>
                  <c:ptCount val="8"/>
                  <c:pt idx="0">
                    <c:v>4.187146497695271E-2</c:v>
                  </c:pt>
                  <c:pt idx="1">
                    <c:v>3.0432145488730189E-3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3.1525468503222354E-3</c:v>
                  </c:pt>
                  <c:pt idx="6">
                    <c:v>2.3100961054302593E-3</c:v>
                  </c:pt>
                  <c:pt idx="7">
                    <c:v>2.9099744958545615E-3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ret_curv!$W$99:$W$106</c:f>
              <c:numCache>
                <c:formatCode>General</c:formatCode>
                <c:ptCount val="8"/>
                <c:pt idx="0">
                  <c:v>0.36115629012500461</c:v>
                </c:pt>
                <c:pt idx="1">
                  <c:v>0.35502698454965476</c:v>
                </c:pt>
                <c:pt idx="2">
                  <c:v>0.33553654578456488</c:v>
                </c:pt>
                <c:pt idx="3">
                  <c:v>0.3340545949961039</c:v>
                </c:pt>
                <c:pt idx="4">
                  <c:v>0.30622550954969358</c:v>
                </c:pt>
                <c:pt idx="5">
                  <c:v>0.29038385770920772</c:v>
                </c:pt>
                <c:pt idx="6">
                  <c:v>0.27128383180589366</c:v>
                </c:pt>
                <c:pt idx="7">
                  <c:v>0.23370709601597997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4E9-4485-84AA-210DDA3D40C8}"/>
            </c:ext>
          </c:extLst>
        </c:ser>
        <c:ser>
          <c:idx val="1"/>
          <c:order val="1"/>
          <c:tx>
            <c:strRef>
              <c:f>ret_curv!$X$98</c:f>
              <c:strCache>
                <c:ptCount val="1"/>
                <c:pt idx="0">
                  <c:v>15</c:v>
                </c:pt>
              </c:strCache>
            </c:strRef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ret_curv!$X$99:$X$106</c:f>
              <c:numCache>
                <c:formatCode>General</c:formatCode>
                <c:ptCount val="8"/>
                <c:pt idx="0">
                  <c:v>0.33393096402121109</c:v>
                </c:pt>
                <c:pt idx="1">
                  <c:v>0.32448980098411023</c:v>
                </c:pt>
                <c:pt idx="2">
                  <c:v>0.31644347260874861</c:v>
                </c:pt>
                <c:pt idx="3">
                  <c:v>0.31432202891673</c:v>
                </c:pt>
                <c:pt idx="4">
                  <c:v>0.29870979803891234</c:v>
                </c:pt>
                <c:pt idx="5">
                  <c:v>0.28219018544192492</c:v>
                </c:pt>
                <c:pt idx="6">
                  <c:v>0.26512275085659304</c:v>
                </c:pt>
                <c:pt idx="7">
                  <c:v>0.24504272531724677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4E9-4485-84AA-210DDA3D40C8}"/>
            </c:ext>
          </c:extLst>
        </c:ser>
        <c:ser>
          <c:idx val="2"/>
          <c:order val="2"/>
          <c:tx>
            <c:strRef>
              <c:f>ret_curv!$Y$98</c:f>
              <c:strCache>
                <c:ptCount val="1"/>
                <c:pt idx="0">
                  <c:v>30</c:v>
                </c:pt>
              </c:strCache>
            </c:strRef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ret_curv!$Y$99:$Y$106</c:f>
              <c:numCache>
                <c:formatCode>General</c:formatCode>
                <c:ptCount val="8"/>
                <c:pt idx="0">
                  <c:v>0.4481386748441431</c:v>
                </c:pt>
                <c:pt idx="1">
                  <c:v>0.43603124385346098</c:v>
                </c:pt>
                <c:pt idx="2">
                  <c:v>0.42923107776234692</c:v>
                </c:pt>
                <c:pt idx="3">
                  <c:v>0.4278497566329425</c:v>
                </c:pt>
                <c:pt idx="4">
                  <c:v>0.41358534277549991</c:v>
                </c:pt>
                <c:pt idx="5">
                  <c:v>0.40039802388387474</c:v>
                </c:pt>
                <c:pt idx="6">
                  <c:v>0.37922585673528597</c:v>
                </c:pt>
                <c:pt idx="7">
                  <c:v>0.35718458023624561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4E9-4485-84AA-210DDA3D40C8}"/>
            </c:ext>
          </c:extLst>
        </c:ser>
        <c:ser>
          <c:idx val="3"/>
          <c:order val="3"/>
          <c:tx>
            <c:strRef>
              <c:f>ret_curv!$Z$98</c:f>
              <c:strCache>
                <c:ptCount val="1"/>
                <c:pt idx="0">
                  <c:v>60</c:v>
                </c:pt>
              </c:strCache>
            </c:strRef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ret_curv!$Z$99:$Z$106</c:f>
              <c:numCache>
                <c:formatCode>General</c:formatCode>
                <c:ptCount val="8"/>
                <c:pt idx="0">
                  <c:v>0.4101903032393861</c:v>
                </c:pt>
                <c:pt idx="1">
                  <c:v>0.40209407464874525</c:v>
                </c:pt>
                <c:pt idx="2">
                  <c:v>0.39924643562720968</c:v>
                </c:pt>
                <c:pt idx="3">
                  <c:v>0.39678964902039443</c:v>
                </c:pt>
                <c:pt idx="4">
                  <c:v>0.39611961630944481</c:v>
                </c:pt>
                <c:pt idx="5">
                  <c:v>0.38806061175830137</c:v>
                </c:pt>
                <c:pt idx="6">
                  <c:v>0.37436216522333199</c:v>
                </c:pt>
                <c:pt idx="7">
                  <c:v>0.359584221542944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74E9-4485-84AA-210DDA3D40C8}"/>
            </c:ext>
          </c:extLst>
        </c:ser>
        <c:ser>
          <c:idx val="4"/>
          <c:order val="4"/>
          <c:tx>
            <c:strRef>
              <c:f>ret_curv!$AA$98</c:f>
              <c:strCache>
                <c:ptCount val="1"/>
                <c:pt idx="0">
                  <c:v>100</c:v>
                </c:pt>
              </c:strCache>
            </c:strRef>
          </c:tx>
          <c:spPr>
            <a:ln w="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ret_curv!$AA$99:$AA$106</c:f>
              <c:numCache>
                <c:formatCode>General</c:formatCode>
                <c:ptCount val="8"/>
                <c:pt idx="0">
                  <c:v>0.43749089254377244</c:v>
                </c:pt>
                <c:pt idx="1">
                  <c:v>0.42509730341851326</c:v>
                </c:pt>
                <c:pt idx="2">
                  <c:v>0.39531212392079085</c:v>
                </c:pt>
                <c:pt idx="3">
                  <c:v>0.39399434811102374</c:v>
                </c:pt>
                <c:pt idx="4">
                  <c:v>0.3571823256515379</c:v>
                </c:pt>
                <c:pt idx="5">
                  <c:v>0.3415192185599798</c:v>
                </c:pt>
                <c:pt idx="6">
                  <c:v>0.31884538596493356</c:v>
                </c:pt>
                <c:pt idx="7">
                  <c:v>0.30254644777361411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74E9-4485-84AA-210DDA3D40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325991400652949"/>
          <c:y val="0.80232484683533911"/>
          <c:w val="0.61230122889970384"/>
          <c:h val="8.6873139455003454E-2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strRef>
              <c:f>ret_curv!$AB$98</c:f>
              <c:strCache>
                <c:ptCount val="1"/>
                <c:pt idx="0">
                  <c:v>5</c:v>
                </c:pt>
              </c:strCache>
            </c:strRef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ret_curv!$R$124:$R$131</c:f>
                <c:numCache>
                  <c:formatCode>General</c:formatCode>
                  <c:ptCount val="8"/>
                  <c:pt idx="0">
                    <c:v>4.1871464976952655E-2</c:v>
                  </c:pt>
                  <c:pt idx="1">
                    <c:v>3.0432145488730744E-3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3.1525468503222909E-3</c:v>
                  </c:pt>
                  <c:pt idx="6">
                    <c:v>2.3100961054302316E-3</c:v>
                  </c:pt>
                  <c:pt idx="7">
                    <c:v>2.9099744958545337E-3</c:v>
                  </c:pt>
                </c:numCache>
              </c:numRef>
            </c:plus>
            <c:minus>
              <c:numRef>
                <c:f>ret_curv!$R$132:$R$139</c:f>
                <c:numCache>
                  <c:formatCode>General</c:formatCode>
                  <c:ptCount val="8"/>
                  <c:pt idx="0">
                    <c:v>4.187146497695271E-2</c:v>
                  </c:pt>
                  <c:pt idx="1">
                    <c:v>3.0432145488730189E-3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3.1525468503222354E-3</c:v>
                  </c:pt>
                  <c:pt idx="6">
                    <c:v>2.3100961054302593E-3</c:v>
                  </c:pt>
                  <c:pt idx="7">
                    <c:v>2.9099744958545615E-3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ret_curv!$AB$99:$AB$106</c:f>
              <c:numCache>
                <c:formatCode>General</c:formatCode>
                <c:ptCount val="8"/>
                <c:pt idx="0">
                  <c:v>0.3402128459082589</c:v>
                </c:pt>
                <c:pt idx="1">
                  <c:v>0.32340885834766597</c:v>
                </c:pt>
                <c:pt idx="2">
                  <c:v>0.29740347345758417</c:v>
                </c:pt>
                <c:pt idx="3">
                  <c:v>0.29668084406464307</c:v>
                </c:pt>
                <c:pt idx="4">
                  <c:v>0.26928154500253071</c:v>
                </c:pt>
                <c:pt idx="5">
                  <c:v>0.25176123715917104</c:v>
                </c:pt>
                <c:pt idx="6">
                  <c:v>0.23182336610435014</c:v>
                </c:pt>
                <c:pt idx="7">
                  <c:v>0.20835003421186349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608-4AE2-AB3B-25ACF8712686}"/>
            </c:ext>
          </c:extLst>
        </c:ser>
        <c:ser>
          <c:idx val="1"/>
          <c:order val="1"/>
          <c:tx>
            <c:strRef>
              <c:f>ret_curv!$AC$98</c:f>
              <c:strCache>
                <c:ptCount val="1"/>
                <c:pt idx="0">
                  <c:v>15</c:v>
                </c:pt>
              </c:strCache>
            </c:strRef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ret_curv!$AC$99:$AC$106</c:f>
              <c:numCache>
                <c:formatCode>General</c:formatCode>
                <c:ptCount val="8"/>
                <c:pt idx="0">
                  <c:v>0.34545348600837594</c:v>
                </c:pt>
                <c:pt idx="1">
                  <c:v>0.33142386098356746</c:v>
                </c:pt>
                <c:pt idx="2">
                  <c:v>0.317903333911777</c:v>
                </c:pt>
                <c:pt idx="3">
                  <c:v>0.31904459432838322</c:v>
                </c:pt>
                <c:pt idx="4">
                  <c:v>0.29636471730238606</c:v>
                </c:pt>
                <c:pt idx="5">
                  <c:v>0.27944915939493514</c:v>
                </c:pt>
                <c:pt idx="6">
                  <c:v>0.26347014393787982</c:v>
                </c:pt>
                <c:pt idx="7">
                  <c:v>0.24504255474942735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608-4AE2-AB3B-25ACF8712686}"/>
            </c:ext>
          </c:extLst>
        </c:ser>
        <c:ser>
          <c:idx val="2"/>
          <c:order val="2"/>
          <c:tx>
            <c:strRef>
              <c:f>ret_curv!$AD$98</c:f>
              <c:strCache>
                <c:ptCount val="1"/>
                <c:pt idx="0">
                  <c:v>30</c:v>
                </c:pt>
              </c:strCache>
            </c:strRef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ret_curv!$AD$99:$AD$106</c:f>
              <c:numCache>
                <c:formatCode>General</c:formatCode>
                <c:ptCount val="8"/>
                <c:pt idx="0">
                  <c:v>0.36036924268026516</c:v>
                </c:pt>
                <c:pt idx="1">
                  <c:v>0.35028077918135847</c:v>
                </c:pt>
                <c:pt idx="2">
                  <c:v>0.33382895154580505</c:v>
                </c:pt>
                <c:pt idx="3">
                  <c:v>0.33188374785815639</c:v>
                </c:pt>
                <c:pt idx="4">
                  <c:v>0.30528939714120201</c:v>
                </c:pt>
                <c:pt idx="5">
                  <c:v>0.29142432171101912</c:v>
                </c:pt>
                <c:pt idx="6">
                  <c:v>0.26750418270715753</c:v>
                </c:pt>
                <c:pt idx="7">
                  <c:v>0.23124160174690789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608-4AE2-AB3B-25ACF8712686}"/>
            </c:ext>
          </c:extLst>
        </c:ser>
        <c:ser>
          <c:idx val="3"/>
          <c:order val="3"/>
          <c:tx>
            <c:strRef>
              <c:f>ret_curv!$AE$98</c:f>
              <c:strCache>
                <c:ptCount val="1"/>
                <c:pt idx="0">
                  <c:v>60</c:v>
                </c:pt>
              </c:strCache>
            </c:strRef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ret_curv!$AE$99:$AE$106</c:f>
              <c:numCache>
                <c:formatCode>General</c:formatCode>
                <c:ptCount val="8"/>
                <c:pt idx="0">
                  <c:v>0.4742691744105218</c:v>
                </c:pt>
                <c:pt idx="1">
                  <c:v>0.46076697769426361</c:v>
                </c:pt>
                <c:pt idx="2">
                  <c:v>0.44075205970212522</c:v>
                </c:pt>
                <c:pt idx="3">
                  <c:v>0.4344973655609155</c:v>
                </c:pt>
                <c:pt idx="4">
                  <c:v>0.40606930583532663</c:v>
                </c:pt>
                <c:pt idx="5">
                  <c:v>0.38635821404380177</c:v>
                </c:pt>
                <c:pt idx="6">
                  <c:v>0.35530835605704048</c:v>
                </c:pt>
                <c:pt idx="7">
                  <c:v>0.31932938613233713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608-4AE2-AB3B-25ACF8712686}"/>
            </c:ext>
          </c:extLst>
        </c:ser>
        <c:ser>
          <c:idx val="4"/>
          <c:order val="4"/>
          <c:tx>
            <c:strRef>
              <c:f>ret_curv!$AF$98</c:f>
              <c:strCache>
                <c:ptCount val="1"/>
                <c:pt idx="0">
                  <c:v>100</c:v>
                </c:pt>
              </c:strCache>
            </c:strRef>
          </c:tx>
          <c:spPr>
            <a:ln w="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ret_curv!$AF$99:$AF$106</c:f>
              <c:numCache>
                <c:formatCode>General</c:formatCode>
                <c:ptCount val="8"/>
                <c:pt idx="0">
                  <c:v>0.48637213330699369</c:v>
                </c:pt>
                <c:pt idx="1">
                  <c:v>0.46843344967378281</c:v>
                </c:pt>
                <c:pt idx="2">
                  <c:v>0.4309448903154387</c:v>
                </c:pt>
                <c:pt idx="3">
                  <c:v>0.43075735898692119</c:v>
                </c:pt>
                <c:pt idx="4">
                  <c:v>0.38423151713517911</c:v>
                </c:pt>
                <c:pt idx="5">
                  <c:v>0.34975543163511008</c:v>
                </c:pt>
                <c:pt idx="6">
                  <c:v>0.3171697680806248</c:v>
                </c:pt>
                <c:pt idx="7">
                  <c:v>0.28368808011959401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4608-4AE2-AB3B-25ACF87126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325991400652949"/>
          <c:y val="0.80232484683533911"/>
          <c:w val="0.61230122889970384"/>
          <c:h val="8.6873139455003454E-2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482787957000863"/>
          <c:y val="3.9203338766236974E-2"/>
          <c:w val="0.8117995158516601"/>
          <c:h val="0.87811942959001787"/>
        </c:manualLayout>
      </c:layout>
      <c:scatterChart>
        <c:scatterStyle val="lineMarker"/>
        <c:varyColors val="0"/>
        <c:ser>
          <c:idx val="0"/>
          <c:order val="0"/>
          <c:tx>
            <c:strRef>
              <c:f>ret_curv!$AG$98</c:f>
              <c:strCache>
                <c:ptCount val="1"/>
                <c:pt idx="0">
                  <c:v>5</c:v>
                </c:pt>
              </c:strCache>
            </c:strRef>
          </c:tx>
          <c:spPr>
            <a:ln w="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ret_curv!$R$124:$R$131</c:f>
                <c:numCache>
                  <c:formatCode>General</c:formatCode>
                  <c:ptCount val="8"/>
                  <c:pt idx="0">
                    <c:v>4.1871464976952655E-2</c:v>
                  </c:pt>
                  <c:pt idx="1">
                    <c:v>3.0432145488730744E-3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3.1525468503222909E-3</c:v>
                  </c:pt>
                  <c:pt idx="6">
                    <c:v>2.3100961054302316E-3</c:v>
                  </c:pt>
                  <c:pt idx="7">
                    <c:v>2.9099744958545337E-3</c:v>
                  </c:pt>
                </c:numCache>
              </c:numRef>
            </c:plus>
            <c:minus>
              <c:numRef>
                <c:f>ret_curv!$R$132:$R$139</c:f>
                <c:numCache>
                  <c:formatCode>General</c:formatCode>
                  <c:ptCount val="8"/>
                  <c:pt idx="0">
                    <c:v>4.187146497695271E-2</c:v>
                  </c:pt>
                  <c:pt idx="1">
                    <c:v>3.0432145488730189E-3</c:v>
                  </c:pt>
                  <c:pt idx="2">
                    <c:v>2.1220207865749185E-3</c:v>
                  </c:pt>
                  <c:pt idx="3">
                    <c:v>2.8597351799798942E-3</c:v>
                  </c:pt>
                  <c:pt idx="4">
                    <c:v>9.6628169919958928E-3</c:v>
                  </c:pt>
                  <c:pt idx="5">
                    <c:v>3.1525468503222354E-3</c:v>
                  </c:pt>
                  <c:pt idx="6">
                    <c:v>2.3100961054302593E-3</c:v>
                  </c:pt>
                  <c:pt idx="7">
                    <c:v>2.9099744958545615E-3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ret_curv!$AG$99:$AG$106</c:f>
              <c:numCache>
                <c:formatCode>General</c:formatCode>
                <c:ptCount val="8"/>
                <c:pt idx="0">
                  <c:v>0.36994851354201003</c:v>
                </c:pt>
                <c:pt idx="1">
                  <c:v>0.33487076701342455</c:v>
                </c:pt>
                <c:pt idx="2">
                  <c:v>0.31023143127939051</c:v>
                </c:pt>
                <c:pt idx="3">
                  <c:v>0.30430394068633526</c:v>
                </c:pt>
                <c:pt idx="4">
                  <c:v>0.27823185499870928</c:v>
                </c:pt>
                <c:pt idx="5">
                  <c:v>0.2581566682249033</c:v>
                </c:pt>
                <c:pt idx="6">
                  <c:v>0.24117530326247205</c:v>
                </c:pt>
                <c:pt idx="7">
                  <c:v>0.20302732382804814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3FF-4C65-9951-E9456B8F131C}"/>
            </c:ext>
          </c:extLst>
        </c:ser>
        <c:ser>
          <c:idx val="1"/>
          <c:order val="1"/>
          <c:tx>
            <c:strRef>
              <c:f>ret_curv!$AH$98</c:f>
              <c:strCache>
                <c:ptCount val="1"/>
                <c:pt idx="0">
                  <c:v>15</c:v>
                </c:pt>
              </c:strCache>
            </c:strRef>
          </c:tx>
          <c:spPr>
            <a:ln w="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ret_curv!$AH$99:$AH$106</c:f>
              <c:numCache>
                <c:formatCode>General</c:formatCode>
                <c:ptCount val="8"/>
                <c:pt idx="0">
                  <c:v>0.37895776036074413</c:v>
                </c:pt>
                <c:pt idx="1">
                  <c:v>0.35672321338166357</c:v>
                </c:pt>
                <c:pt idx="2">
                  <c:v>0.34033101624340278</c:v>
                </c:pt>
                <c:pt idx="3">
                  <c:v>0.33665603453212167</c:v>
                </c:pt>
                <c:pt idx="4">
                  <c:v>0.31527918456825138</c:v>
                </c:pt>
                <c:pt idx="5">
                  <c:v>0.28274272316695748</c:v>
                </c:pt>
                <c:pt idx="6">
                  <c:v>0.26710880808635873</c:v>
                </c:pt>
                <c:pt idx="7">
                  <c:v>0.22197976470162611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3FF-4C65-9951-E9456B8F131C}"/>
            </c:ext>
          </c:extLst>
        </c:ser>
        <c:ser>
          <c:idx val="2"/>
          <c:order val="2"/>
          <c:tx>
            <c:strRef>
              <c:f>ret_curv!$AI$98</c:f>
              <c:strCache>
                <c:ptCount val="1"/>
                <c:pt idx="0">
                  <c:v>30</c:v>
                </c:pt>
              </c:strCache>
            </c:strRef>
          </c:tx>
          <c:spPr>
            <a:ln w="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ret_curv!$AI$99:$AI$106</c:f>
              <c:numCache>
                <c:formatCode>General</c:formatCode>
                <c:ptCount val="8"/>
                <c:pt idx="0">
                  <c:v>0.39757755207739576</c:v>
                </c:pt>
                <c:pt idx="1">
                  <c:v>0.38575349337904374</c:v>
                </c:pt>
                <c:pt idx="2">
                  <c:v>0.3557822392186355</c:v>
                </c:pt>
                <c:pt idx="3">
                  <c:v>0.35547656038317532</c:v>
                </c:pt>
                <c:pt idx="4">
                  <c:v>0.33024303117511428</c:v>
                </c:pt>
                <c:pt idx="5">
                  <c:v>0.30069498618282275</c:v>
                </c:pt>
                <c:pt idx="6">
                  <c:v>0.28369102674514107</c:v>
                </c:pt>
                <c:pt idx="7">
                  <c:v>0.23746753349233468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3FF-4C65-9951-E9456B8F131C}"/>
            </c:ext>
          </c:extLst>
        </c:ser>
        <c:ser>
          <c:idx val="3"/>
          <c:order val="3"/>
          <c:tx>
            <c:strRef>
              <c:f>ret_curv!$AJ$98</c:f>
              <c:strCache>
                <c:ptCount val="1"/>
                <c:pt idx="0">
                  <c:v>60</c:v>
                </c:pt>
              </c:strCache>
            </c:strRef>
          </c:tx>
          <c:spPr>
            <a:ln w="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noFill/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ret_curv!$Q$99:$Q$106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60</c:v>
                </c:pt>
                <c:pt idx="3">
                  <c:v>100</c:v>
                </c:pt>
                <c:pt idx="4">
                  <c:v>330</c:v>
                </c:pt>
                <c:pt idx="5">
                  <c:v>1000</c:v>
                </c:pt>
                <c:pt idx="6">
                  <c:v>3000</c:v>
                </c:pt>
                <c:pt idx="7">
                  <c:v>15000</c:v>
                </c:pt>
              </c:numCache>
            </c:numRef>
          </c:xVal>
          <c:yVal>
            <c:numRef>
              <c:f>ret_curv!$AJ$99:$AJ$106</c:f>
              <c:numCache>
                <c:formatCode>General</c:formatCode>
                <c:ptCount val="8"/>
                <c:pt idx="0">
                  <c:v>0.44379930170583681</c:v>
                </c:pt>
                <c:pt idx="1">
                  <c:v>0.43343472787364751</c:v>
                </c:pt>
                <c:pt idx="2">
                  <c:v>0.41552308639638036</c:v>
                </c:pt>
                <c:pt idx="3">
                  <c:v>0.41519578004774554</c:v>
                </c:pt>
                <c:pt idx="4">
                  <c:v>0.39633949332201884</c:v>
                </c:pt>
                <c:pt idx="5">
                  <c:v>0.37018989455462531</c:v>
                </c:pt>
                <c:pt idx="6">
                  <c:v>0.34003300584469032</c:v>
                </c:pt>
                <c:pt idx="7">
                  <c:v>0.30379765114657264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3FF-4C65-9951-E9456B8F13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1756655"/>
        <c:axId val="1291750415"/>
      </c:scatterChart>
      <c:valAx>
        <c:axId val="1291756655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50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0415"/>
        <c:crosses val="autoZero"/>
        <c:crossBetween val="midCat"/>
      </c:valAx>
      <c:valAx>
        <c:axId val="1291750415"/>
        <c:scaling>
          <c:orientation val="minMax"/>
          <c:max val="0.5"/>
          <c:min val="0.1"/>
        </c:scaling>
        <c:delete val="0"/>
        <c:axPos val="l"/>
        <c:numFmt formatCode="#,##0.00" sourceLinked="0"/>
        <c:majorTickMark val="none"/>
        <c:minorTickMark val="none"/>
        <c:tickLblPos val="nextTo"/>
        <c:spPr>
          <a:noFill/>
          <a:ln w="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291756655"/>
        <c:crosses val="autoZero"/>
        <c:crossBetween val="midCat"/>
      </c:valAx>
      <c:spPr>
        <a:noFill/>
        <a:ln w="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325991400652949"/>
          <c:y val="0.80232484683533911"/>
          <c:w val="0.61230122889970384"/>
          <c:h val="8.6873139455003454E-2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0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7.xml"/><Relationship Id="rId13" Type="http://schemas.openxmlformats.org/officeDocument/2006/relationships/chart" Target="../charts/chart12.xml"/><Relationship Id="rId18" Type="http://schemas.openxmlformats.org/officeDocument/2006/relationships/chart" Target="../charts/chart17.xml"/><Relationship Id="rId3" Type="http://schemas.openxmlformats.org/officeDocument/2006/relationships/chart" Target="../charts/chart2.xml"/><Relationship Id="rId7" Type="http://schemas.openxmlformats.org/officeDocument/2006/relationships/chart" Target="../charts/chart6.xml"/><Relationship Id="rId12" Type="http://schemas.openxmlformats.org/officeDocument/2006/relationships/chart" Target="../charts/chart11.xml"/><Relationship Id="rId17" Type="http://schemas.openxmlformats.org/officeDocument/2006/relationships/chart" Target="../charts/chart16.xml"/><Relationship Id="rId2" Type="http://schemas.openxmlformats.org/officeDocument/2006/relationships/chart" Target="../charts/chart1.xml"/><Relationship Id="rId16" Type="http://schemas.openxmlformats.org/officeDocument/2006/relationships/chart" Target="../charts/chart15.xml"/><Relationship Id="rId20" Type="http://schemas.openxmlformats.org/officeDocument/2006/relationships/image" Target="../media/image41.emf"/><Relationship Id="rId1" Type="http://schemas.openxmlformats.org/officeDocument/2006/relationships/image" Target="../media/image1.png"/><Relationship Id="rId6" Type="http://schemas.openxmlformats.org/officeDocument/2006/relationships/chart" Target="../charts/chart5.xml"/><Relationship Id="rId11" Type="http://schemas.openxmlformats.org/officeDocument/2006/relationships/chart" Target="../charts/chart10.xml"/><Relationship Id="rId5" Type="http://schemas.openxmlformats.org/officeDocument/2006/relationships/chart" Target="../charts/chart4.xml"/><Relationship Id="rId15" Type="http://schemas.openxmlformats.org/officeDocument/2006/relationships/chart" Target="../charts/chart14.xml"/><Relationship Id="rId10" Type="http://schemas.openxmlformats.org/officeDocument/2006/relationships/chart" Target="../charts/chart9.xml"/><Relationship Id="rId19" Type="http://schemas.openxmlformats.org/officeDocument/2006/relationships/image" Target="../media/image42.emf"/><Relationship Id="rId4" Type="http://schemas.openxmlformats.org/officeDocument/2006/relationships/chart" Target="../charts/chart3.xml"/><Relationship Id="rId9" Type="http://schemas.openxmlformats.org/officeDocument/2006/relationships/chart" Target="../charts/chart8.xml"/><Relationship Id="rId14" Type="http://schemas.openxmlformats.org/officeDocument/2006/relationships/chart" Target="../charts/chart1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em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emf"/><Relationship Id="rId1" Type="http://schemas.openxmlformats.org/officeDocument/2006/relationships/image" Target="../media/image43.tmp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codecogs.com/eqnedit.php?latex=%20SF%20=%20A%20\times%20SWC%5eB%20+%20C%20%250" TargetMode="External"/><Relationship Id="rId2" Type="http://schemas.openxmlformats.org/officeDocument/2006/relationships/chart" Target="../charts/chart18.xml"/><Relationship Id="rId1" Type="http://schemas.openxmlformats.org/officeDocument/2006/relationships/image" Target="../media/image45.png"/><Relationship Id="rId4" Type="http://schemas.openxmlformats.org/officeDocument/2006/relationships/image" Target="../media/image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508002</xdr:colOff>
      <xdr:row>16</xdr:row>
      <xdr:rowOff>80150</xdr:rowOff>
    </xdr:from>
    <xdr:to>
      <xdr:col>49</xdr:col>
      <xdr:colOff>288417</xdr:colOff>
      <xdr:row>41</xdr:row>
      <xdr:rowOff>140633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D384FD3-11C8-4893-B7F9-6B5761E62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501602" y="3128150"/>
          <a:ext cx="4657215" cy="4822983"/>
        </a:xfrm>
        <a:prstGeom prst="rect">
          <a:avLst/>
        </a:prstGeom>
      </xdr:spPr>
    </xdr:pic>
    <xdr:clientData/>
  </xdr:twoCellAnchor>
  <xdr:twoCellAnchor editAs="oneCell">
    <xdr:from>
      <xdr:col>54</xdr:col>
      <xdr:colOff>150892</xdr:colOff>
      <xdr:row>22</xdr:row>
      <xdr:rowOff>16262</xdr:rowOff>
    </xdr:from>
    <xdr:to>
      <xdr:col>57</xdr:col>
      <xdr:colOff>376514</xdr:colOff>
      <xdr:row>37</xdr:row>
      <xdr:rowOff>21363</xdr:rowOff>
    </xdr:to>
    <xdr:pic>
      <xdr:nvPicPr>
        <xdr:cNvPr id="3" name="Espaço Reservado para Conteúdo 3">
          <a:extLst>
            <a:ext uri="{FF2B5EF4-FFF2-40B4-BE49-F238E27FC236}">
              <a16:creationId xmlns:a16="http://schemas.microsoft.com/office/drawing/2014/main" id="{821141F6-33EC-461B-A2F9-E9EEA5BB6E6D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665202" y="4611352"/>
          <a:ext cx="2862601" cy="2054422"/>
        </a:xfrm>
        <a:prstGeom prst="rect">
          <a:avLst/>
        </a:prstGeom>
      </xdr:spPr>
    </xdr:pic>
    <xdr:clientData/>
  </xdr:twoCellAnchor>
  <xdr:twoCellAnchor editAs="oneCell">
    <xdr:from>
      <xdr:col>49</xdr:col>
      <xdr:colOff>518837</xdr:colOff>
      <xdr:row>22</xdr:row>
      <xdr:rowOff>92364</xdr:rowOff>
    </xdr:from>
    <xdr:to>
      <xdr:col>53</xdr:col>
      <xdr:colOff>577981</xdr:colOff>
      <xdr:row>32</xdr:row>
      <xdr:rowOff>125409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C66CF2F-6AAA-4EAA-BA93-AA37DC532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89237" y="4283364"/>
          <a:ext cx="2497544" cy="1938045"/>
        </a:xfrm>
        <a:prstGeom prst="rect">
          <a:avLst/>
        </a:prstGeom>
      </xdr:spPr>
    </xdr:pic>
    <xdr:clientData/>
  </xdr:twoCellAnchor>
  <xdr:twoCellAnchor>
    <xdr:from>
      <xdr:col>48</xdr:col>
      <xdr:colOff>115454</xdr:colOff>
      <xdr:row>27</xdr:row>
      <xdr:rowOff>108887</xdr:rowOff>
    </xdr:from>
    <xdr:to>
      <xdr:col>49</xdr:col>
      <xdr:colOff>518837</xdr:colOff>
      <xdr:row>30</xdr:row>
      <xdr:rowOff>115455</xdr:rowOff>
    </xdr:to>
    <xdr:cxnSp macro="">
      <xdr:nvCxnSpPr>
        <xdr:cNvPr id="5" name="Conector de Seta Reta 4">
          <a:extLst>
            <a:ext uri="{FF2B5EF4-FFF2-40B4-BE49-F238E27FC236}">
              <a16:creationId xmlns:a16="http://schemas.microsoft.com/office/drawing/2014/main" id="{377D93E9-E0F6-4621-92F8-D23F552F8AFD}"/>
            </a:ext>
          </a:extLst>
        </xdr:cNvPr>
        <xdr:cNvCxnSpPr>
          <a:endCxn id="4" idx="1"/>
        </xdr:cNvCxnSpPr>
      </xdr:nvCxnSpPr>
      <xdr:spPr>
        <a:xfrm flipV="1">
          <a:off x="29376254" y="5252387"/>
          <a:ext cx="1012983" cy="578068"/>
        </a:xfrm>
        <a:prstGeom prst="straightConnector1">
          <a:avLst/>
        </a:prstGeom>
        <a:ln w="698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45</xdr:col>
      <xdr:colOff>475275</xdr:colOff>
      <xdr:row>4</xdr:row>
      <xdr:rowOff>21606</xdr:rowOff>
    </xdr:from>
    <xdr:to>
      <xdr:col>48</xdr:col>
      <xdr:colOff>537157</xdr:colOff>
      <xdr:row>11</xdr:row>
      <xdr:rowOff>151350</xdr:rowOff>
    </xdr:to>
    <xdr:pic>
      <xdr:nvPicPr>
        <xdr:cNvPr id="6" name="Espaço Reservado para Conteúdo 4">
          <a:extLst>
            <a:ext uri="{FF2B5EF4-FFF2-40B4-BE49-F238E27FC236}">
              <a16:creationId xmlns:a16="http://schemas.microsoft.com/office/drawing/2014/main" id="{58577D37-852E-4B19-8E23-F015BDE192FB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907275" y="783606"/>
          <a:ext cx="1890682" cy="1463244"/>
        </a:xfrm>
        <a:prstGeom prst="rect">
          <a:avLst/>
        </a:prstGeom>
      </xdr:spPr>
    </xdr:pic>
    <xdr:clientData/>
  </xdr:twoCellAnchor>
  <xdr:twoCellAnchor editAs="oneCell">
    <xdr:from>
      <xdr:col>49</xdr:col>
      <xdr:colOff>21317</xdr:colOff>
      <xdr:row>5</xdr:row>
      <xdr:rowOff>25670</xdr:rowOff>
    </xdr:from>
    <xdr:to>
      <xdr:col>51</xdr:col>
      <xdr:colOff>135160</xdr:colOff>
      <xdr:row>14</xdr:row>
      <xdr:rowOff>140278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9153012A-E0D5-45AC-9DF1-96C0F8649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9643685" y="1226202"/>
          <a:ext cx="1829108" cy="1333043"/>
        </a:xfrm>
        <a:prstGeom prst="rect">
          <a:avLst/>
        </a:prstGeom>
      </xdr:spPr>
    </xdr:pic>
    <xdr:clientData/>
  </xdr:twoCellAnchor>
  <xdr:twoCellAnchor editAs="oneCell">
    <xdr:from>
      <xdr:col>43</xdr:col>
      <xdr:colOff>437741</xdr:colOff>
      <xdr:row>4</xdr:row>
      <xdr:rowOff>68680</xdr:rowOff>
    </xdr:from>
    <xdr:to>
      <xdr:col>45</xdr:col>
      <xdr:colOff>319111</xdr:colOff>
      <xdr:row>12</xdr:row>
      <xdr:rowOff>68302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CA70F7D9-0336-49C1-A7F2-E3C45F6C4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6439015" y="1042206"/>
          <a:ext cx="1523622" cy="1100570"/>
        </a:xfrm>
        <a:prstGeom prst="rect">
          <a:avLst/>
        </a:prstGeom>
      </xdr:spPr>
    </xdr:pic>
    <xdr:clientData/>
  </xdr:twoCellAnchor>
  <xdr:twoCellAnchor editAs="oneCell">
    <xdr:from>
      <xdr:col>51</xdr:col>
      <xdr:colOff>298787</xdr:colOff>
      <xdr:row>5</xdr:row>
      <xdr:rowOff>92365</xdr:rowOff>
    </xdr:from>
    <xdr:to>
      <xdr:col>54</xdr:col>
      <xdr:colOff>92718</xdr:colOff>
      <xdr:row>12</xdr:row>
      <xdr:rowOff>20646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D7506F04-DD54-43C3-95B9-022A4A737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88387" y="1044865"/>
          <a:ext cx="1622731" cy="1261781"/>
        </a:xfrm>
        <a:prstGeom prst="rect">
          <a:avLst/>
        </a:prstGeom>
      </xdr:spPr>
    </xdr:pic>
    <xdr:clientData/>
  </xdr:twoCellAnchor>
  <xdr:twoCellAnchor>
    <xdr:from>
      <xdr:col>45</xdr:col>
      <xdr:colOff>277091</xdr:colOff>
      <xdr:row>11</xdr:row>
      <xdr:rowOff>151350</xdr:rowOff>
    </xdr:from>
    <xdr:to>
      <xdr:col>47</xdr:col>
      <xdr:colOff>200262</xdr:colOff>
      <xdr:row>22</xdr:row>
      <xdr:rowOff>115455</xdr:rowOff>
    </xdr:to>
    <xdr:cxnSp macro="">
      <xdr:nvCxnSpPr>
        <xdr:cNvPr id="10" name="Conector de Seta Reta 9">
          <a:extLst>
            <a:ext uri="{FF2B5EF4-FFF2-40B4-BE49-F238E27FC236}">
              <a16:creationId xmlns:a16="http://schemas.microsoft.com/office/drawing/2014/main" id="{C8D9BF3B-26C3-4125-89E4-8C7EF7E9E887}"/>
            </a:ext>
          </a:extLst>
        </xdr:cNvPr>
        <xdr:cNvCxnSpPr>
          <a:endCxn id="6" idx="2"/>
        </xdr:cNvCxnSpPr>
      </xdr:nvCxnSpPr>
      <xdr:spPr>
        <a:xfrm flipV="1">
          <a:off x="27709091" y="2246850"/>
          <a:ext cx="1142371" cy="2059605"/>
        </a:xfrm>
        <a:prstGeom prst="straightConnector1">
          <a:avLst/>
        </a:prstGeom>
        <a:ln w="698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57727</xdr:colOff>
      <xdr:row>45</xdr:row>
      <xdr:rowOff>47481</xdr:rowOff>
    </xdr:from>
    <xdr:to>
      <xdr:col>45</xdr:col>
      <xdr:colOff>583018</xdr:colOff>
      <xdr:row>54</xdr:row>
      <xdr:rowOff>172548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17198E1C-925A-4B50-B9A6-A3D27AA27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222527" y="8619981"/>
          <a:ext cx="4792491" cy="1839567"/>
        </a:xfrm>
        <a:prstGeom prst="rect">
          <a:avLst/>
        </a:prstGeom>
      </xdr:spPr>
    </xdr:pic>
    <xdr:clientData/>
  </xdr:twoCellAnchor>
  <xdr:twoCellAnchor>
    <xdr:from>
      <xdr:col>42</xdr:col>
      <xdr:colOff>14419</xdr:colOff>
      <xdr:row>33</xdr:row>
      <xdr:rowOff>161637</xdr:rowOff>
    </xdr:from>
    <xdr:to>
      <xdr:col>43</xdr:col>
      <xdr:colOff>554182</xdr:colOff>
      <xdr:row>45</xdr:row>
      <xdr:rowOff>47481</xdr:rowOff>
    </xdr:to>
    <xdr:cxnSp macro="">
      <xdr:nvCxnSpPr>
        <xdr:cNvPr id="12" name="Conector de Seta Reta 11">
          <a:extLst>
            <a:ext uri="{FF2B5EF4-FFF2-40B4-BE49-F238E27FC236}">
              <a16:creationId xmlns:a16="http://schemas.microsoft.com/office/drawing/2014/main" id="{0A8A5B00-AF04-4E0B-A445-776DD6489188}"/>
            </a:ext>
          </a:extLst>
        </xdr:cNvPr>
        <xdr:cNvCxnSpPr>
          <a:endCxn id="11" idx="0"/>
        </xdr:cNvCxnSpPr>
      </xdr:nvCxnSpPr>
      <xdr:spPr>
        <a:xfrm flipH="1">
          <a:off x="25617619" y="6448137"/>
          <a:ext cx="1149363" cy="2171844"/>
        </a:xfrm>
        <a:prstGeom prst="straightConnector1">
          <a:avLst/>
        </a:prstGeom>
        <a:ln w="698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37</xdr:col>
      <xdr:colOff>285748</xdr:colOff>
      <xdr:row>5</xdr:row>
      <xdr:rowOff>34638</xdr:rowOff>
    </xdr:from>
    <xdr:to>
      <xdr:col>40</xdr:col>
      <xdr:colOff>163281</xdr:colOff>
      <xdr:row>17</xdr:row>
      <xdr:rowOff>102258</xdr:rowOff>
    </xdr:to>
    <xdr:pic>
      <xdr:nvPicPr>
        <xdr:cNvPr id="13" name="Espaço Reservado para Conteúdo 4">
          <a:extLst>
            <a:ext uri="{FF2B5EF4-FFF2-40B4-BE49-F238E27FC236}">
              <a16:creationId xmlns:a16="http://schemas.microsoft.com/office/drawing/2014/main" id="{00C2699E-1DD3-4E0B-922F-BBE23C65BE0B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517305" y="1310781"/>
          <a:ext cx="2353620" cy="1706333"/>
        </a:xfrm>
        <a:prstGeom prst="rect">
          <a:avLst/>
        </a:prstGeom>
      </xdr:spPr>
    </xdr:pic>
    <xdr:clientData/>
  </xdr:twoCellAnchor>
  <xdr:twoCellAnchor>
    <xdr:from>
      <xdr:col>40</xdr:col>
      <xdr:colOff>163283</xdr:colOff>
      <xdr:row>11</xdr:row>
      <xdr:rowOff>68448</xdr:rowOff>
    </xdr:from>
    <xdr:to>
      <xdr:col>44</xdr:col>
      <xdr:colOff>577272</xdr:colOff>
      <xdr:row>27</xdr:row>
      <xdr:rowOff>80819</xdr:rowOff>
    </xdr:to>
    <xdr:cxnSp macro="">
      <xdr:nvCxnSpPr>
        <xdr:cNvPr id="14" name="Conector de Seta Reta 13">
          <a:extLst>
            <a:ext uri="{FF2B5EF4-FFF2-40B4-BE49-F238E27FC236}">
              <a16:creationId xmlns:a16="http://schemas.microsoft.com/office/drawing/2014/main" id="{8C0F34F3-0E12-43D3-93F1-CDE482C4D36A}"/>
            </a:ext>
          </a:extLst>
        </xdr:cNvPr>
        <xdr:cNvCxnSpPr>
          <a:endCxn id="13" idx="0"/>
        </xdr:cNvCxnSpPr>
      </xdr:nvCxnSpPr>
      <xdr:spPr>
        <a:xfrm flipH="1" flipV="1">
          <a:off x="24547283" y="2163948"/>
          <a:ext cx="2852389" cy="3060371"/>
        </a:xfrm>
        <a:prstGeom prst="straightConnector1">
          <a:avLst/>
        </a:prstGeom>
        <a:ln w="698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537883</xdr:colOff>
      <xdr:row>26</xdr:row>
      <xdr:rowOff>32688</xdr:rowOff>
    </xdr:from>
    <xdr:to>
      <xdr:col>41</xdr:col>
      <xdr:colOff>137809</xdr:colOff>
      <xdr:row>35</xdr:row>
      <xdr:rowOff>111733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D3144BE2-8438-49DB-BA61-C386D9FB8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873883" y="4985688"/>
          <a:ext cx="3257526" cy="1793545"/>
        </a:xfrm>
        <a:prstGeom prst="rect">
          <a:avLst/>
        </a:prstGeom>
      </xdr:spPr>
    </xdr:pic>
    <xdr:clientData/>
  </xdr:twoCellAnchor>
  <xdr:twoCellAnchor editAs="oneCell">
    <xdr:from>
      <xdr:col>1</xdr:col>
      <xdr:colOff>148800</xdr:colOff>
      <xdr:row>0</xdr:row>
      <xdr:rowOff>0</xdr:rowOff>
    </xdr:from>
    <xdr:to>
      <xdr:col>35</xdr:col>
      <xdr:colOff>225904</xdr:colOff>
      <xdr:row>111</xdr:row>
      <xdr:rowOff>25400</xdr:rowOff>
    </xdr:to>
    <xdr:pic>
      <xdr:nvPicPr>
        <xdr:cNvPr id="16" name="Espaço Reservado para Conteúdo 3">
          <a:extLst>
            <a:ext uri="{FF2B5EF4-FFF2-40B4-BE49-F238E27FC236}">
              <a16:creationId xmlns:a16="http://schemas.microsoft.com/office/drawing/2014/main" id="{66C9E764-938A-4A8F-915D-5B2332254F16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400" y="0"/>
          <a:ext cx="20803504" cy="21170900"/>
        </a:xfrm>
        <a:prstGeom prst="rect">
          <a:avLst/>
        </a:prstGeom>
      </xdr:spPr>
    </xdr:pic>
    <xdr:clientData/>
  </xdr:twoCellAnchor>
  <xdr:twoCellAnchor>
    <xdr:from>
      <xdr:col>16</xdr:col>
      <xdr:colOff>127990</xdr:colOff>
      <xdr:row>29</xdr:row>
      <xdr:rowOff>144483</xdr:rowOff>
    </xdr:from>
    <xdr:to>
      <xdr:col>17</xdr:col>
      <xdr:colOff>328386</xdr:colOff>
      <xdr:row>31</xdr:row>
      <xdr:rowOff>128813</xdr:rowOff>
    </xdr:to>
    <xdr:sp macro="" textlink="">
      <xdr:nvSpPr>
        <xdr:cNvPr id="17" name="Retângulo: Cantos Arredondados 16">
          <a:extLst>
            <a:ext uri="{FF2B5EF4-FFF2-40B4-BE49-F238E27FC236}">
              <a16:creationId xmlns:a16="http://schemas.microsoft.com/office/drawing/2014/main" id="{C0B7A113-EF2E-49C3-A23C-786E287D2F89}"/>
            </a:ext>
          </a:extLst>
        </xdr:cNvPr>
        <xdr:cNvSpPr/>
      </xdr:nvSpPr>
      <xdr:spPr>
        <a:xfrm>
          <a:off x="9881590" y="5668983"/>
          <a:ext cx="809996" cy="36533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89, 90, 91</a:t>
          </a:r>
        </a:p>
      </xdr:txBody>
    </xdr:sp>
    <xdr:clientData/>
  </xdr:twoCellAnchor>
  <xdr:twoCellAnchor>
    <xdr:from>
      <xdr:col>13</xdr:col>
      <xdr:colOff>557446</xdr:colOff>
      <xdr:row>44</xdr:row>
      <xdr:rowOff>102542</xdr:rowOff>
    </xdr:from>
    <xdr:to>
      <xdr:col>15</xdr:col>
      <xdr:colOff>148242</xdr:colOff>
      <xdr:row>46</xdr:row>
      <xdr:rowOff>86872</xdr:rowOff>
    </xdr:to>
    <xdr:sp macro="" textlink="">
      <xdr:nvSpPr>
        <xdr:cNvPr id="18" name="Retângulo: Cantos Arredondados 17">
          <a:extLst>
            <a:ext uri="{FF2B5EF4-FFF2-40B4-BE49-F238E27FC236}">
              <a16:creationId xmlns:a16="http://schemas.microsoft.com/office/drawing/2014/main" id="{CF1102A5-71FE-4304-A175-BCD238520320}"/>
            </a:ext>
          </a:extLst>
        </xdr:cNvPr>
        <xdr:cNvSpPr/>
      </xdr:nvSpPr>
      <xdr:spPr>
        <a:xfrm>
          <a:off x="8482246" y="8484542"/>
          <a:ext cx="809996" cy="36533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82, 83, 84</a:t>
          </a:r>
        </a:p>
      </xdr:txBody>
    </xdr:sp>
    <xdr:clientData/>
  </xdr:twoCellAnchor>
  <xdr:twoCellAnchor>
    <xdr:from>
      <xdr:col>19</xdr:col>
      <xdr:colOff>143253</xdr:colOff>
      <xdr:row>40</xdr:row>
      <xdr:rowOff>125633</xdr:rowOff>
    </xdr:from>
    <xdr:to>
      <xdr:col>20</xdr:col>
      <xdr:colOff>341340</xdr:colOff>
      <xdr:row>42</xdr:row>
      <xdr:rowOff>109962</xdr:rowOff>
    </xdr:to>
    <xdr:sp macro="" textlink="">
      <xdr:nvSpPr>
        <xdr:cNvPr id="19" name="Retângulo: Cantos Arredondados 18">
          <a:extLst>
            <a:ext uri="{FF2B5EF4-FFF2-40B4-BE49-F238E27FC236}">
              <a16:creationId xmlns:a16="http://schemas.microsoft.com/office/drawing/2014/main" id="{6AA20131-67C6-4A75-A7E8-ED20136468A7}"/>
            </a:ext>
          </a:extLst>
        </xdr:cNvPr>
        <xdr:cNvSpPr/>
      </xdr:nvSpPr>
      <xdr:spPr>
        <a:xfrm>
          <a:off x="11725653" y="7745633"/>
          <a:ext cx="807687" cy="36532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86, 87, 88</a:t>
          </a:r>
        </a:p>
      </xdr:txBody>
    </xdr:sp>
    <xdr:clientData/>
  </xdr:twoCellAnchor>
  <xdr:twoCellAnchor>
    <xdr:from>
      <xdr:col>13</xdr:col>
      <xdr:colOff>310662</xdr:colOff>
      <xdr:row>59</xdr:row>
      <xdr:rowOff>65885</xdr:rowOff>
    </xdr:from>
    <xdr:to>
      <xdr:col>14</xdr:col>
      <xdr:colOff>517408</xdr:colOff>
      <xdr:row>61</xdr:row>
      <xdr:rowOff>50214</xdr:rowOff>
    </xdr:to>
    <xdr:sp macro="" textlink="">
      <xdr:nvSpPr>
        <xdr:cNvPr id="20" name="Retângulo: Cantos Arredondados 19">
          <a:extLst>
            <a:ext uri="{FF2B5EF4-FFF2-40B4-BE49-F238E27FC236}">
              <a16:creationId xmlns:a16="http://schemas.microsoft.com/office/drawing/2014/main" id="{9CB23EC1-50A2-4452-B990-6AAF43804A20}"/>
            </a:ext>
          </a:extLst>
        </xdr:cNvPr>
        <xdr:cNvSpPr/>
      </xdr:nvSpPr>
      <xdr:spPr>
        <a:xfrm>
          <a:off x="8235462" y="11305385"/>
          <a:ext cx="816346" cy="36532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73,</a:t>
          </a:r>
          <a:r>
            <a:rPr lang="en-US" sz="1100" baseline="0"/>
            <a:t> 74, 76</a:t>
          </a:r>
          <a:endParaRPr lang="en-US" sz="1100"/>
        </a:p>
      </xdr:txBody>
    </xdr:sp>
    <xdr:clientData/>
  </xdr:twoCellAnchor>
  <xdr:twoCellAnchor>
    <xdr:from>
      <xdr:col>21</xdr:col>
      <xdr:colOff>27221</xdr:colOff>
      <xdr:row>51</xdr:row>
      <xdr:rowOff>60113</xdr:rowOff>
    </xdr:from>
    <xdr:to>
      <xdr:col>22</xdr:col>
      <xdr:colOff>218958</xdr:colOff>
      <xdr:row>53</xdr:row>
      <xdr:rowOff>44442</xdr:rowOff>
    </xdr:to>
    <xdr:sp macro="" textlink="">
      <xdr:nvSpPr>
        <xdr:cNvPr id="21" name="Retângulo: Cantos Arredondados 20">
          <a:extLst>
            <a:ext uri="{FF2B5EF4-FFF2-40B4-BE49-F238E27FC236}">
              <a16:creationId xmlns:a16="http://schemas.microsoft.com/office/drawing/2014/main" id="{449A47D8-3D02-451B-9139-2FD3182B9A0B}"/>
            </a:ext>
          </a:extLst>
        </xdr:cNvPr>
        <xdr:cNvSpPr/>
      </xdr:nvSpPr>
      <xdr:spPr>
        <a:xfrm>
          <a:off x="12828821" y="9775613"/>
          <a:ext cx="801337" cy="36532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77, 80, 81</a:t>
          </a:r>
        </a:p>
      </xdr:txBody>
    </xdr:sp>
    <xdr:clientData/>
  </xdr:twoCellAnchor>
  <xdr:twoCellAnchor>
    <xdr:from>
      <xdr:col>13</xdr:col>
      <xdr:colOff>330578</xdr:colOff>
      <xdr:row>70</xdr:row>
      <xdr:rowOff>97057</xdr:rowOff>
    </xdr:from>
    <xdr:to>
      <xdr:col>14</xdr:col>
      <xdr:colOff>522315</xdr:colOff>
      <xdr:row>72</xdr:row>
      <xdr:rowOff>81387</xdr:rowOff>
    </xdr:to>
    <xdr:sp macro="" textlink="">
      <xdr:nvSpPr>
        <xdr:cNvPr id="22" name="Retângulo: Cantos Arredondados 21">
          <a:extLst>
            <a:ext uri="{FF2B5EF4-FFF2-40B4-BE49-F238E27FC236}">
              <a16:creationId xmlns:a16="http://schemas.microsoft.com/office/drawing/2014/main" id="{5ABE7845-5DCC-458B-AE5A-215D82839835}"/>
            </a:ext>
          </a:extLst>
        </xdr:cNvPr>
        <xdr:cNvSpPr/>
      </xdr:nvSpPr>
      <xdr:spPr>
        <a:xfrm>
          <a:off x="8255378" y="13432057"/>
          <a:ext cx="801337" cy="36533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67, 68, 69</a:t>
          </a:r>
        </a:p>
      </xdr:txBody>
    </xdr:sp>
    <xdr:clientData/>
  </xdr:twoCellAnchor>
  <xdr:twoCellAnchor>
    <xdr:from>
      <xdr:col>22</xdr:col>
      <xdr:colOff>197228</xdr:colOff>
      <xdr:row>63</xdr:row>
      <xdr:rowOff>62132</xdr:rowOff>
    </xdr:from>
    <xdr:to>
      <xdr:col>23</xdr:col>
      <xdr:colOff>388965</xdr:colOff>
      <xdr:row>65</xdr:row>
      <xdr:rowOff>46462</xdr:rowOff>
    </xdr:to>
    <xdr:sp macro="" textlink="">
      <xdr:nvSpPr>
        <xdr:cNvPr id="23" name="Retângulo: Cantos Arredondados 22">
          <a:extLst>
            <a:ext uri="{FF2B5EF4-FFF2-40B4-BE49-F238E27FC236}">
              <a16:creationId xmlns:a16="http://schemas.microsoft.com/office/drawing/2014/main" id="{EF6FCF05-F805-4A60-B6B4-F635ED932D67}"/>
            </a:ext>
          </a:extLst>
        </xdr:cNvPr>
        <xdr:cNvSpPr/>
      </xdr:nvSpPr>
      <xdr:spPr>
        <a:xfrm>
          <a:off x="13608428" y="12063632"/>
          <a:ext cx="801337" cy="36533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70, 71, 72</a:t>
          </a:r>
        </a:p>
      </xdr:txBody>
    </xdr:sp>
    <xdr:clientData/>
  </xdr:twoCellAnchor>
  <xdr:twoCellAnchor>
    <xdr:from>
      <xdr:col>12</xdr:col>
      <xdr:colOff>219453</xdr:colOff>
      <xdr:row>80</xdr:row>
      <xdr:rowOff>87532</xdr:rowOff>
    </xdr:from>
    <xdr:to>
      <xdr:col>13</xdr:col>
      <xdr:colOff>411190</xdr:colOff>
      <xdr:row>82</xdr:row>
      <xdr:rowOff>84562</xdr:rowOff>
    </xdr:to>
    <xdr:sp macro="" textlink="">
      <xdr:nvSpPr>
        <xdr:cNvPr id="24" name="Retângulo: Cantos Arredondados 23">
          <a:extLst>
            <a:ext uri="{FF2B5EF4-FFF2-40B4-BE49-F238E27FC236}">
              <a16:creationId xmlns:a16="http://schemas.microsoft.com/office/drawing/2014/main" id="{0D2E4E9B-B644-4144-8F1A-A1D9D1482A75}"/>
            </a:ext>
          </a:extLst>
        </xdr:cNvPr>
        <xdr:cNvSpPr/>
      </xdr:nvSpPr>
      <xdr:spPr>
        <a:xfrm>
          <a:off x="7534653" y="15327532"/>
          <a:ext cx="801337" cy="37803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63, 64, 66</a:t>
          </a:r>
        </a:p>
      </xdr:txBody>
    </xdr:sp>
    <xdr:clientData/>
  </xdr:twoCellAnchor>
  <xdr:twoCellAnchor>
    <xdr:from>
      <xdr:col>18</xdr:col>
      <xdr:colOff>194053</xdr:colOff>
      <xdr:row>84</xdr:row>
      <xdr:rowOff>1807</xdr:rowOff>
    </xdr:from>
    <xdr:to>
      <xdr:col>19</xdr:col>
      <xdr:colOff>385790</xdr:colOff>
      <xdr:row>85</xdr:row>
      <xdr:rowOff>163937</xdr:rowOff>
    </xdr:to>
    <xdr:sp macro="" textlink="">
      <xdr:nvSpPr>
        <xdr:cNvPr id="25" name="Retângulo: Cantos Arredondados 24">
          <a:extLst>
            <a:ext uri="{FF2B5EF4-FFF2-40B4-BE49-F238E27FC236}">
              <a16:creationId xmlns:a16="http://schemas.microsoft.com/office/drawing/2014/main" id="{57D53787-5A91-4EC8-ABB6-2B6407919E44}"/>
            </a:ext>
          </a:extLst>
        </xdr:cNvPr>
        <xdr:cNvSpPr/>
      </xdr:nvSpPr>
      <xdr:spPr>
        <a:xfrm>
          <a:off x="11166853" y="16003807"/>
          <a:ext cx="801337" cy="35263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60, 61, 62</a:t>
          </a:r>
        </a:p>
      </xdr:txBody>
    </xdr:sp>
    <xdr:clientData/>
  </xdr:twoCellAnchor>
  <xdr:twoCellAnchor>
    <xdr:from>
      <xdr:col>12</xdr:col>
      <xdr:colOff>21217</xdr:colOff>
      <xdr:row>83</xdr:row>
      <xdr:rowOff>36946</xdr:rowOff>
    </xdr:from>
    <xdr:to>
      <xdr:col>13</xdr:col>
      <xdr:colOff>129308</xdr:colOff>
      <xdr:row>88</xdr:row>
      <xdr:rowOff>73309</xdr:rowOff>
    </xdr:to>
    <xdr:pic>
      <xdr:nvPicPr>
        <xdr:cNvPr id="26" name="Imagem 26">
          <a:extLst>
            <a:ext uri="{FF2B5EF4-FFF2-40B4-BE49-F238E27FC236}">
              <a16:creationId xmlns:a16="http://schemas.microsoft.com/office/drawing/2014/main" id="{475CA9AF-D3AB-4A54-ADD8-010DCA6E5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7200831" y="15984032"/>
          <a:ext cx="988863" cy="717691"/>
        </a:xfrm>
        <a:prstGeom prst="rect">
          <a:avLst/>
        </a:prstGeom>
      </xdr:spPr>
    </xdr:pic>
    <xdr:clientData/>
  </xdr:twoCellAnchor>
  <xdr:twoCellAnchor>
    <xdr:from>
      <xdr:col>13</xdr:col>
      <xdr:colOff>238180</xdr:colOff>
      <xdr:row>84</xdr:row>
      <xdr:rowOff>147693</xdr:rowOff>
    </xdr:from>
    <xdr:to>
      <xdr:col>14</xdr:col>
      <xdr:colOff>346271</xdr:colOff>
      <xdr:row>90</xdr:row>
      <xdr:rowOff>6257</xdr:rowOff>
    </xdr:to>
    <xdr:pic>
      <xdr:nvPicPr>
        <xdr:cNvPr id="27" name="Imagem 28">
          <a:extLst>
            <a:ext uri="{FF2B5EF4-FFF2-40B4-BE49-F238E27FC236}">
              <a16:creationId xmlns:a16="http://schemas.microsoft.com/office/drawing/2014/main" id="{67D39263-D108-4959-B063-83D69B88C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021044" y="16291629"/>
          <a:ext cx="1001564" cy="717691"/>
        </a:xfrm>
        <a:prstGeom prst="rect">
          <a:avLst/>
        </a:prstGeom>
      </xdr:spPr>
    </xdr:pic>
    <xdr:clientData/>
  </xdr:twoCellAnchor>
  <xdr:twoCellAnchor>
    <xdr:from>
      <xdr:col>13</xdr:col>
      <xdr:colOff>561363</xdr:colOff>
      <xdr:row>79</xdr:row>
      <xdr:rowOff>45999</xdr:rowOff>
    </xdr:from>
    <xdr:to>
      <xdr:col>15</xdr:col>
      <xdr:colOff>59854</xdr:colOff>
      <xdr:row>84</xdr:row>
      <xdr:rowOff>75436</xdr:rowOff>
    </xdr:to>
    <xdr:pic>
      <xdr:nvPicPr>
        <xdr:cNvPr id="28" name="Imagem 30">
          <a:extLst>
            <a:ext uri="{FF2B5EF4-FFF2-40B4-BE49-F238E27FC236}">
              <a16:creationId xmlns:a16="http://schemas.microsoft.com/office/drawing/2014/main" id="{59BFB27E-8A4D-4417-941D-5D09A8349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354040" y="15227622"/>
          <a:ext cx="981937" cy="717691"/>
        </a:xfrm>
        <a:prstGeom prst="rect">
          <a:avLst/>
        </a:prstGeom>
      </xdr:spPr>
    </xdr:pic>
    <xdr:clientData/>
  </xdr:twoCellAnchor>
  <xdr:twoCellAnchor editAs="oneCell">
    <xdr:from>
      <xdr:col>24</xdr:col>
      <xdr:colOff>18471</xdr:colOff>
      <xdr:row>60</xdr:row>
      <xdr:rowOff>10614</xdr:rowOff>
    </xdr:from>
    <xdr:to>
      <xdr:col>25</xdr:col>
      <xdr:colOff>126562</xdr:colOff>
      <xdr:row>65</xdr:row>
      <xdr:rowOff>46978</xdr:rowOff>
    </xdr:to>
    <xdr:pic>
      <xdr:nvPicPr>
        <xdr:cNvPr id="29" name="Imagem 32">
          <a:extLst>
            <a:ext uri="{FF2B5EF4-FFF2-40B4-BE49-F238E27FC236}">
              <a16:creationId xmlns:a16="http://schemas.microsoft.com/office/drawing/2014/main" id="{265025A5-4E69-4F1D-A0D7-8422C5242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513285" y="11576200"/>
          <a:ext cx="988864" cy="717691"/>
        </a:xfrm>
        <a:prstGeom prst="rect">
          <a:avLst/>
        </a:prstGeom>
      </xdr:spPr>
    </xdr:pic>
    <xdr:clientData/>
  </xdr:twoCellAnchor>
  <xdr:twoCellAnchor editAs="oneCell">
    <xdr:from>
      <xdr:col>22</xdr:col>
      <xdr:colOff>596642</xdr:colOff>
      <xdr:row>66</xdr:row>
      <xdr:rowOff>88372</xdr:rowOff>
    </xdr:from>
    <xdr:to>
      <xdr:col>24</xdr:col>
      <xdr:colOff>95133</xdr:colOff>
      <xdr:row>71</xdr:row>
      <xdr:rowOff>124735</xdr:rowOff>
    </xdr:to>
    <xdr:pic>
      <xdr:nvPicPr>
        <xdr:cNvPr id="30" name="Imagem 34">
          <a:extLst>
            <a:ext uri="{FF2B5EF4-FFF2-40B4-BE49-F238E27FC236}">
              <a16:creationId xmlns:a16="http://schemas.microsoft.com/office/drawing/2014/main" id="{5496DDB6-14E0-4DD9-B6C3-375558A438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872256" y="12796958"/>
          <a:ext cx="988863" cy="717691"/>
        </a:xfrm>
        <a:prstGeom prst="rect">
          <a:avLst/>
        </a:prstGeom>
      </xdr:spPr>
    </xdr:pic>
    <xdr:clientData/>
  </xdr:twoCellAnchor>
  <xdr:twoCellAnchor editAs="oneCell">
    <xdr:from>
      <xdr:col>24</xdr:col>
      <xdr:colOff>218684</xdr:colOff>
      <xdr:row>66</xdr:row>
      <xdr:rowOff>11917</xdr:rowOff>
    </xdr:from>
    <xdr:to>
      <xdr:col>25</xdr:col>
      <xdr:colOff>326775</xdr:colOff>
      <xdr:row>71</xdr:row>
      <xdr:rowOff>48280</xdr:rowOff>
    </xdr:to>
    <xdr:pic>
      <xdr:nvPicPr>
        <xdr:cNvPr id="31" name="Imagem 36">
          <a:extLst>
            <a:ext uri="{FF2B5EF4-FFF2-40B4-BE49-F238E27FC236}">
              <a16:creationId xmlns:a16="http://schemas.microsoft.com/office/drawing/2014/main" id="{30AD62D8-2019-40AA-8268-251A7472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713498" y="12720503"/>
          <a:ext cx="988863" cy="717691"/>
        </a:xfrm>
        <a:prstGeom prst="rect">
          <a:avLst/>
        </a:prstGeom>
      </xdr:spPr>
    </xdr:pic>
    <xdr:clientData/>
  </xdr:twoCellAnchor>
  <xdr:twoCellAnchor editAs="oneCell">
    <xdr:from>
      <xdr:col>10</xdr:col>
      <xdr:colOff>515642</xdr:colOff>
      <xdr:row>70</xdr:row>
      <xdr:rowOff>93304</xdr:rowOff>
    </xdr:from>
    <xdr:to>
      <xdr:col>12</xdr:col>
      <xdr:colOff>10009</xdr:colOff>
      <xdr:row>75</xdr:row>
      <xdr:rowOff>129668</xdr:rowOff>
    </xdr:to>
    <xdr:pic>
      <xdr:nvPicPr>
        <xdr:cNvPr id="32" name="Imagem 38">
          <a:extLst>
            <a:ext uri="{FF2B5EF4-FFF2-40B4-BE49-F238E27FC236}">
              <a16:creationId xmlns:a16="http://schemas.microsoft.com/office/drawing/2014/main" id="{B65D632B-AD23-4171-9C52-26CDABE1A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473994" y="13565952"/>
          <a:ext cx="988864" cy="713567"/>
        </a:xfrm>
        <a:prstGeom prst="rect">
          <a:avLst/>
        </a:prstGeom>
      </xdr:spPr>
    </xdr:pic>
    <xdr:clientData/>
  </xdr:twoCellAnchor>
  <xdr:twoCellAnchor editAs="oneCell">
    <xdr:from>
      <xdr:col>10</xdr:col>
      <xdr:colOff>576249</xdr:colOff>
      <xdr:row>64</xdr:row>
      <xdr:rowOff>136261</xdr:rowOff>
    </xdr:from>
    <xdr:to>
      <xdr:col>12</xdr:col>
      <xdr:colOff>74739</xdr:colOff>
      <xdr:row>69</xdr:row>
      <xdr:rowOff>169326</xdr:rowOff>
    </xdr:to>
    <xdr:pic>
      <xdr:nvPicPr>
        <xdr:cNvPr id="33" name="Imagem 40">
          <a:extLst>
            <a:ext uri="{FF2B5EF4-FFF2-40B4-BE49-F238E27FC236}">
              <a16:creationId xmlns:a16="http://schemas.microsoft.com/office/drawing/2014/main" id="{9D9BA49A-555D-41E4-8E5E-E92794766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538311" y="12462199"/>
          <a:ext cx="985565" cy="717690"/>
        </a:xfrm>
        <a:prstGeom prst="rect">
          <a:avLst/>
        </a:prstGeom>
      </xdr:spPr>
    </xdr:pic>
    <xdr:clientData/>
  </xdr:twoCellAnchor>
  <xdr:twoCellAnchor editAs="oneCell">
    <xdr:from>
      <xdr:col>12</xdr:col>
      <xdr:colOff>80362</xdr:colOff>
      <xdr:row>71</xdr:row>
      <xdr:rowOff>21705</xdr:rowOff>
    </xdr:from>
    <xdr:to>
      <xdr:col>13</xdr:col>
      <xdr:colOff>188452</xdr:colOff>
      <xdr:row>76</xdr:row>
      <xdr:rowOff>58069</xdr:rowOff>
    </xdr:to>
    <xdr:pic>
      <xdr:nvPicPr>
        <xdr:cNvPr id="34" name="Imagem 42">
          <a:extLst>
            <a:ext uri="{FF2B5EF4-FFF2-40B4-BE49-F238E27FC236}">
              <a16:creationId xmlns:a16="http://schemas.microsoft.com/office/drawing/2014/main" id="{FBA9888F-421B-4A8D-8D81-9606B6B3C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7259975" y="13682792"/>
          <a:ext cx="988864" cy="717690"/>
        </a:xfrm>
        <a:prstGeom prst="rect">
          <a:avLst/>
        </a:prstGeom>
      </xdr:spPr>
    </xdr:pic>
    <xdr:clientData/>
  </xdr:twoCellAnchor>
  <xdr:twoCellAnchor editAs="oneCell">
    <xdr:from>
      <xdr:col>13</xdr:col>
      <xdr:colOff>518249</xdr:colOff>
      <xdr:row>53</xdr:row>
      <xdr:rowOff>50220</xdr:rowOff>
    </xdr:from>
    <xdr:to>
      <xdr:col>15</xdr:col>
      <xdr:colOff>14430</xdr:colOff>
      <xdr:row>58</xdr:row>
      <xdr:rowOff>86584</xdr:rowOff>
    </xdr:to>
    <xdr:pic>
      <xdr:nvPicPr>
        <xdr:cNvPr id="35" name="Imagem 46">
          <a:extLst>
            <a:ext uri="{FF2B5EF4-FFF2-40B4-BE49-F238E27FC236}">
              <a16:creationId xmlns:a16="http://schemas.microsoft.com/office/drawing/2014/main" id="{2EF0AF04-2745-4DAE-B38A-3CF1AE43D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306308" y="10283461"/>
          <a:ext cx="988864" cy="715381"/>
        </a:xfrm>
        <a:prstGeom prst="rect">
          <a:avLst/>
        </a:prstGeom>
      </xdr:spPr>
    </xdr:pic>
    <xdr:clientData/>
  </xdr:twoCellAnchor>
  <xdr:twoCellAnchor editAs="oneCell">
    <xdr:from>
      <xdr:col>15</xdr:col>
      <xdr:colOff>56338</xdr:colOff>
      <xdr:row>57</xdr:row>
      <xdr:rowOff>88064</xdr:rowOff>
    </xdr:from>
    <xdr:to>
      <xdr:col>16</xdr:col>
      <xdr:colOff>164430</xdr:colOff>
      <xdr:row>62</xdr:row>
      <xdr:rowOff>124429</xdr:rowOff>
    </xdr:to>
    <xdr:pic>
      <xdr:nvPicPr>
        <xdr:cNvPr id="36" name="Imagem 48">
          <a:extLst>
            <a:ext uri="{FF2B5EF4-FFF2-40B4-BE49-F238E27FC236}">
              <a16:creationId xmlns:a16="http://schemas.microsoft.com/office/drawing/2014/main" id="{0530553E-358E-41E7-B200-3AAC2356E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9064751" y="11082151"/>
          <a:ext cx="988865" cy="717692"/>
        </a:xfrm>
        <a:prstGeom prst="rect">
          <a:avLst/>
        </a:prstGeom>
      </xdr:spPr>
    </xdr:pic>
    <xdr:clientData/>
  </xdr:twoCellAnchor>
  <xdr:twoCellAnchor editAs="oneCell">
    <xdr:from>
      <xdr:col>22</xdr:col>
      <xdr:colOff>393212</xdr:colOff>
      <xdr:row>51</xdr:row>
      <xdr:rowOff>4025</xdr:rowOff>
    </xdr:from>
    <xdr:to>
      <xdr:col>23</xdr:col>
      <xdr:colOff>503117</xdr:colOff>
      <xdr:row>56</xdr:row>
      <xdr:rowOff>37090</xdr:rowOff>
    </xdr:to>
    <xdr:pic>
      <xdr:nvPicPr>
        <xdr:cNvPr id="37" name="Imagem 50">
          <a:extLst>
            <a:ext uri="{FF2B5EF4-FFF2-40B4-BE49-F238E27FC236}">
              <a16:creationId xmlns:a16="http://schemas.microsoft.com/office/drawing/2014/main" id="{00137D8D-5F3B-4733-B8F7-04FB1D6A4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671382" y="9852555"/>
          <a:ext cx="985565" cy="719505"/>
        </a:xfrm>
        <a:prstGeom prst="rect">
          <a:avLst/>
        </a:prstGeom>
      </xdr:spPr>
    </xdr:pic>
    <xdr:clientData/>
  </xdr:twoCellAnchor>
  <xdr:twoCellAnchor editAs="oneCell">
    <xdr:from>
      <xdr:col>19</xdr:col>
      <xdr:colOff>528698</xdr:colOff>
      <xdr:row>53</xdr:row>
      <xdr:rowOff>99925</xdr:rowOff>
    </xdr:from>
    <xdr:to>
      <xdr:col>21</xdr:col>
      <xdr:colOff>27189</xdr:colOff>
      <xdr:row>58</xdr:row>
      <xdr:rowOff>132989</xdr:rowOff>
    </xdr:to>
    <xdr:pic>
      <xdr:nvPicPr>
        <xdr:cNvPr id="38" name="Imagem 52">
          <a:extLst>
            <a:ext uri="{FF2B5EF4-FFF2-40B4-BE49-F238E27FC236}">
              <a16:creationId xmlns:a16="http://schemas.microsoft.com/office/drawing/2014/main" id="{8D7B6AF0-BECE-46B9-955D-97DB81959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977162" y="10330361"/>
          <a:ext cx="985564" cy="717691"/>
        </a:xfrm>
        <a:prstGeom prst="rect">
          <a:avLst/>
        </a:prstGeom>
      </xdr:spPr>
    </xdr:pic>
    <xdr:clientData/>
  </xdr:twoCellAnchor>
  <xdr:twoCellAnchor editAs="oneCell">
    <xdr:from>
      <xdr:col>21</xdr:col>
      <xdr:colOff>187025</xdr:colOff>
      <xdr:row>53</xdr:row>
      <xdr:rowOff>159539</xdr:rowOff>
    </xdr:from>
    <xdr:to>
      <xdr:col>22</xdr:col>
      <xdr:colOff>290994</xdr:colOff>
      <xdr:row>59</xdr:row>
      <xdr:rowOff>18102</xdr:rowOff>
    </xdr:to>
    <xdr:pic>
      <xdr:nvPicPr>
        <xdr:cNvPr id="39" name="Imagem 54">
          <a:extLst>
            <a:ext uri="{FF2B5EF4-FFF2-40B4-BE49-F238E27FC236}">
              <a16:creationId xmlns:a16="http://schemas.microsoft.com/office/drawing/2014/main" id="{A49F7C3A-5C86-45AF-81F6-70F4F7C16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844628" y="10400036"/>
          <a:ext cx="1001563" cy="713569"/>
        </a:xfrm>
        <a:prstGeom prst="rect">
          <a:avLst/>
        </a:prstGeom>
      </xdr:spPr>
    </xdr:pic>
    <xdr:clientData/>
  </xdr:twoCellAnchor>
  <xdr:twoCellAnchor editAs="oneCell">
    <xdr:from>
      <xdr:col>19</xdr:col>
      <xdr:colOff>167800</xdr:colOff>
      <xdr:row>34</xdr:row>
      <xdr:rowOff>106670</xdr:rowOff>
    </xdr:from>
    <xdr:to>
      <xdr:col>20</xdr:col>
      <xdr:colOff>275892</xdr:colOff>
      <xdr:row>39</xdr:row>
      <xdr:rowOff>143034</xdr:rowOff>
    </xdr:to>
    <xdr:pic>
      <xdr:nvPicPr>
        <xdr:cNvPr id="40" name="Imagem 56">
          <a:extLst>
            <a:ext uri="{FF2B5EF4-FFF2-40B4-BE49-F238E27FC236}">
              <a16:creationId xmlns:a16="http://schemas.microsoft.com/office/drawing/2014/main" id="{0DB43391-0448-4641-BDE7-27AE9E465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614614" y="6719256"/>
          <a:ext cx="988864" cy="717692"/>
        </a:xfrm>
        <a:prstGeom prst="rect">
          <a:avLst/>
        </a:prstGeom>
      </xdr:spPr>
    </xdr:pic>
    <xdr:clientData/>
  </xdr:twoCellAnchor>
  <xdr:twoCellAnchor editAs="oneCell">
    <xdr:from>
      <xdr:col>20</xdr:col>
      <xdr:colOff>419401</xdr:colOff>
      <xdr:row>37</xdr:row>
      <xdr:rowOff>41099</xdr:rowOff>
    </xdr:from>
    <xdr:to>
      <xdr:col>21</xdr:col>
      <xdr:colOff>527492</xdr:colOff>
      <xdr:row>42</xdr:row>
      <xdr:rowOff>77463</xdr:rowOff>
    </xdr:to>
    <xdr:pic>
      <xdr:nvPicPr>
        <xdr:cNvPr id="41" name="Imagem 58">
          <a:extLst>
            <a:ext uri="{FF2B5EF4-FFF2-40B4-BE49-F238E27FC236}">
              <a16:creationId xmlns:a16="http://schemas.microsoft.com/office/drawing/2014/main" id="{85F49879-535D-4E89-BA40-054F00F6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5815" y="7225185"/>
          <a:ext cx="988864" cy="717691"/>
        </a:xfrm>
        <a:prstGeom prst="rect">
          <a:avLst/>
        </a:prstGeom>
      </xdr:spPr>
    </xdr:pic>
    <xdr:clientData/>
  </xdr:twoCellAnchor>
  <xdr:twoCellAnchor editAs="oneCell">
    <xdr:from>
      <xdr:col>12</xdr:col>
      <xdr:colOff>262786</xdr:colOff>
      <xdr:row>38</xdr:row>
      <xdr:rowOff>46287</xdr:rowOff>
    </xdr:from>
    <xdr:to>
      <xdr:col>13</xdr:col>
      <xdr:colOff>370878</xdr:colOff>
      <xdr:row>43</xdr:row>
      <xdr:rowOff>82650</xdr:rowOff>
    </xdr:to>
    <xdr:pic>
      <xdr:nvPicPr>
        <xdr:cNvPr id="42" name="Imagem 60">
          <a:extLst>
            <a:ext uri="{FF2B5EF4-FFF2-40B4-BE49-F238E27FC236}">
              <a16:creationId xmlns:a16="http://schemas.microsoft.com/office/drawing/2014/main" id="{5D165EEE-8AA1-4515-B521-CD756673D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7442400" y="7420873"/>
          <a:ext cx="988863" cy="717692"/>
        </a:xfrm>
        <a:prstGeom prst="rect">
          <a:avLst/>
        </a:prstGeom>
      </xdr:spPr>
    </xdr:pic>
    <xdr:clientData/>
  </xdr:twoCellAnchor>
  <xdr:twoCellAnchor editAs="oneCell">
    <xdr:from>
      <xdr:col>13</xdr:col>
      <xdr:colOff>530715</xdr:colOff>
      <xdr:row>38</xdr:row>
      <xdr:rowOff>5786</xdr:rowOff>
    </xdr:from>
    <xdr:to>
      <xdr:col>15</xdr:col>
      <xdr:colOff>26896</xdr:colOff>
      <xdr:row>43</xdr:row>
      <xdr:rowOff>38850</xdr:rowOff>
    </xdr:to>
    <xdr:pic>
      <xdr:nvPicPr>
        <xdr:cNvPr id="43" name="Imagem 62">
          <a:extLst>
            <a:ext uri="{FF2B5EF4-FFF2-40B4-BE49-F238E27FC236}">
              <a16:creationId xmlns:a16="http://schemas.microsoft.com/office/drawing/2014/main" id="{9585F735-6D9E-4498-AF62-0E71F4C98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320424" y="7379877"/>
          <a:ext cx="985564" cy="715381"/>
        </a:xfrm>
        <a:prstGeom prst="rect">
          <a:avLst/>
        </a:prstGeom>
      </xdr:spPr>
    </xdr:pic>
    <xdr:clientData/>
  </xdr:twoCellAnchor>
  <xdr:twoCellAnchor editAs="oneCell">
    <xdr:from>
      <xdr:col>13</xdr:col>
      <xdr:colOff>14378</xdr:colOff>
      <xdr:row>32</xdr:row>
      <xdr:rowOff>98059</xdr:rowOff>
    </xdr:from>
    <xdr:to>
      <xdr:col>14</xdr:col>
      <xdr:colOff>122468</xdr:colOff>
      <xdr:row>37</xdr:row>
      <xdr:rowOff>134422</xdr:rowOff>
    </xdr:to>
    <xdr:pic>
      <xdr:nvPicPr>
        <xdr:cNvPr id="44" name="Imagem 64">
          <a:extLst>
            <a:ext uri="{FF2B5EF4-FFF2-40B4-BE49-F238E27FC236}">
              <a16:creationId xmlns:a16="http://schemas.microsoft.com/office/drawing/2014/main" id="{74C535A3-0EBD-448A-989A-156804F8D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7803591" y="6329646"/>
          <a:ext cx="988863" cy="717690"/>
        </a:xfrm>
        <a:prstGeom prst="rect">
          <a:avLst/>
        </a:prstGeom>
      </xdr:spPr>
    </xdr:pic>
    <xdr:clientData/>
  </xdr:twoCellAnchor>
  <xdr:twoCellAnchor editAs="oneCell">
    <xdr:from>
      <xdr:col>15</xdr:col>
      <xdr:colOff>318592</xdr:colOff>
      <xdr:row>22</xdr:row>
      <xdr:rowOff>154047</xdr:rowOff>
    </xdr:from>
    <xdr:to>
      <xdr:col>16</xdr:col>
      <xdr:colOff>426683</xdr:colOff>
      <xdr:row>28</xdr:row>
      <xdr:rowOff>8983</xdr:rowOff>
    </xdr:to>
    <xdr:pic>
      <xdr:nvPicPr>
        <xdr:cNvPr id="45" name="Imagem 66">
          <a:extLst>
            <a:ext uri="{FF2B5EF4-FFF2-40B4-BE49-F238E27FC236}">
              <a16:creationId xmlns:a16="http://schemas.microsoft.com/office/drawing/2014/main" id="{7C358D8E-DABD-4F05-B405-2F2F04EEC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9322470" y="4485169"/>
          <a:ext cx="997936" cy="717691"/>
        </a:xfrm>
        <a:prstGeom prst="rect">
          <a:avLst/>
        </a:prstGeom>
      </xdr:spPr>
    </xdr:pic>
    <xdr:clientData/>
  </xdr:twoCellAnchor>
  <xdr:twoCellAnchor editAs="oneCell">
    <xdr:from>
      <xdr:col>16</xdr:col>
      <xdr:colOff>386948</xdr:colOff>
      <xdr:row>17</xdr:row>
      <xdr:rowOff>101175</xdr:rowOff>
    </xdr:from>
    <xdr:to>
      <xdr:col>17</xdr:col>
      <xdr:colOff>495038</xdr:colOff>
      <xdr:row>22</xdr:row>
      <xdr:rowOff>137538</xdr:rowOff>
    </xdr:to>
    <xdr:pic>
      <xdr:nvPicPr>
        <xdr:cNvPr id="46" name="Imagem 68">
          <a:extLst>
            <a:ext uri="{FF2B5EF4-FFF2-40B4-BE49-F238E27FC236}">
              <a16:creationId xmlns:a16="http://schemas.microsoft.com/office/drawing/2014/main" id="{921975BC-AACB-4B10-926D-08B613AE5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004961" y="3475262"/>
          <a:ext cx="988863" cy="717690"/>
        </a:xfrm>
        <a:prstGeom prst="rect">
          <a:avLst/>
        </a:prstGeom>
      </xdr:spPr>
    </xdr:pic>
    <xdr:clientData/>
  </xdr:twoCellAnchor>
  <xdr:twoCellAnchor editAs="oneCell">
    <xdr:from>
      <xdr:col>16</xdr:col>
      <xdr:colOff>555092</xdr:colOff>
      <xdr:row>23</xdr:row>
      <xdr:rowOff>48308</xdr:rowOff>
    </xdr:from>
    <xdr:to>
      <xdr:col>18</xdr:col>
      <xdr:colOff>51273</xdr:colOff>
      <xdr:row>28</xdr:row>
      <xdr:rowOff>84671</xdr:rowOff>
    </xdr:to>
    <xdr:pic>
      <xdr:nvPicPr>
        <xdr:cNvPr id="47" name="Imagem 70">
          <a:extLst>
            <a:ext uri="{FF2B5EF4-FFF2-40B4-BE49-F238E27FC236}">
              <a16:creationId xmlns:a16="http://schemas.microsoft.com/office/drawing/2014/main" id="{1D3CE380-CEF3-416C-A28F-624C2F6A9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171951" y="4566549"/>
          <a:ext cx="988863" cy="715381"/>
        </a:xfrm>
        <a:prstGeom prst="rect">
          <a:avLst/>
        </a:prstGeom>
      </xdr:spPr>
    </xdr:pic>
    <xdr:clientData/>
  </xdr:twoCellAnchor>
  <xdr:twoCellAnchor editAs="oneCell">
    <xdr:from>
      <xdr:col>19</xdr:col>
      <xdr:colOff>588482</xdr:colOff>
      <xdr:row>89</xdr:row>
      <xdr:rowOff>13250</xdr:rowOff>
    </xdr:from>
    <xdr:to>
      <xdr:col>21</xdr:col>
      <xdr:colOff>86973</xdr:colOff>
      <xdr:row>94</xdr:row>
      <xdr:rowOff>46315</xdr:rowOff>
    </xdr:to>
    <xdr:pic>
      <xdr:nvPicPr>
        <xdr:cNvPr id="48" name="Imagem 72">
          <a:extLst>
            <a:ext uri="{FF2B5EF4-FFF2-40B4-BE49-F238E27FC236}">
              <a16:creationId xmlns:a16="http://schemas.microsoft.com/office/drawing/2014/main" id="{52E6474A-AC14-4198-BEB6-FDD0D07AE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036945" y="17101687"/>
          <a:ext cx="985565" cy="717691"/>
        </a:xfrm>
        <a:prstGeom prst="rect">
          <a:avLst/>
        </a:prstGeom>
      </xdr:spPr>
    </xdr:pic>
    <xdr:clientData/>
  </xdr:twoCellAnchor>
  <xdr:twoCellAnchor editAs="oneCell">
    <xdr:from>
      <xdr:col>20</xdr:col>
      <xdr:colOff>63570</xdr:colOff>
      <xdr:row>83</xdr:row>
      <xdr:rowOff>293</xdr:rowOff>
    </xdr:from>
    <xdr:to>
      <xdr:col>21</xdr:col>
      <xdr:colOff>171661</xdr:colOff>
      <xdr:row>88</xdr:row>
      <xdr:rowOff>36657</xdr:rowOff>
    </xdr:to>
    <xdr:pic>
      <xdr:nvPicPr>
        <xdr:cNvPr id="49" name="Imagem 74">
          <a:extLst>
            <a:ext uri="{FF2B5EF4-FFF2-40B4-BE49-F238E27FC236}">
              <a16:creationId xmlns:a16="http://schemas.microsoft.com/office/drawing/2014/main" id="{996E849A-103A-496C-924D-5BD79BA6C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119984" y="15947379"/>
          <a:ext cx="988864" cy="717691"/>
        </a:xfrm>
        <a:prstGeom prst="rect">
          <a:avLst/>
        </a:prstGeom>
      </xdr:spPr>
    </xdr:pic>
    <xdr:clientData/>
  </xdr:twoCellAnchor>
  <xdr:twoCellAnchor editAs="oneCell">
    <xdr:from>
      <xdr:col>18</xdr:col>
      <xdr:colOff>361350</xdr:colOff>
      <xdr:row>87</xdr:row>
      <xdr:rowOff>18015</xdr:rowOff>
    </xdr:from>
    <xdr:to>
      <xdr:col>19</xdr:col>
      <xdr:colOff>467132</xdr:colOff>
      <xdr:row>92</xdr:row>
      <xdr:rowOff>54379</xdr:rowOff>
    </xdr:to>
    <xdr:pic>
      <xdr:nvPicPr>
        <xdr:cNvPr id="50" name="Imagem 76">
          <a:extLst>
            <a:ext uri="{FF2B5EF4-FFF2-40B4-BE49-F238E27FC236}">
              <a16:creationId xmlns:a16="http://schemas.microsoft.com/office/drawing/2014/main" id="{EBF19451-DCC3-4E6D-B7C7-DE3FE0C4F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197409" y="16728256"/>
          <a:ext cx="988864" cy="715382"/>
        </a:xfrm>
        <a:prstGeom prst="rect">
          <a:avLst/>
        </a:prstGeom>
      </xdr:spPr>
    </xdr:pic>
    <xdr:clientData/>
  </xdr:twoCellAnchor>
  <xdr:twoCellAnchor editAs="oneCell">
    <xdr:from>
      <xdr:col>41</xdr:col>
      <xdr:colOff>482600</xdr:colOff>
      <xdr:row>55</xdr:row>
      <xdr:rowOff>152400</xdr:rowOff>
    </xdr:from>
    <xdr:to>
      <xdr:col>75</xdr:col>
      <xdr:colOff>559704</xdr:colOff>
      <xdr:row>167</xdr:row>
      <xdr:rowOff>0</xdr:rowOff>
    </xdr:to>
    <xdr:pic>
      <xdr:nvPicPr>
        <xdr:cNvPr id="51" name="Espaço Reservado para Conteúdo 3">
          <a:extLst>
            <a:ext uri="{FF2B5EF4-FFF2-40B4-BE49-F238E27FC236}">
              <a16:creationId xmlns:a16="http://schemas.microsoft.com/office/drawing/2014/main" id="{DE389928-A692-416D-8F32-DE41EC87198C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76200" y="10629900"/>
          <a:ext cx="20803504" cy="21183600"/>
        </a:xfrm>
        <a:prstGeom prst="rect">
          <a:avLst/>
        </a:prstGeom>
      </xdr:spPr>
    </xdr:pic>
    <xdr:clientData/>
  </xdr:twoCellAnchor>
  <xdr:twoCellAnchor>
    <xdr:from>
      <xdr:col>61</xdr:col>
      <xdr:colOff>330200</xdr:colOff>
      <xdr:row>119</xdr:row>
      <xdr:rowOff>101600</xdr:rowOff>
    </xdr:from>
    <xdr:to>
      <xdr:col>63</xdr:col>
      <xdr:colOff>191000</xdr:colOff>
      <xdr:row>125</xdr:row>
      <xdr:rowOff>114800</xdr:rowOff>
    </xdr:to>
    <xdr:grpSp>
      <xdr:nvGrpSpPr>
        <xdr:cNvPr id="52" name="Agrupar 85">
          <a:extLst>
            <a:ext uri="{FF2B5EF4-FFF2-40B4-BE49-F238E27FC236}">
              <a16:creationId xmlns:a16="http://schemas.microsoft.com/office/drawing/2014/main" id="{EF99A9DC-A98F-4AE9-BFF9-13417E0BC671}"/>
            </a:ext>
          </a:extLst>
        </xdr:cNvPr>
        <xdr:cNvGrpSpPr/>
      </xdr:nvGrpSpPr>
      <xdr:grpSpPr>
        <a:xfrm>
          <a:off x="37515800" y="22771100"/>
          <a:ext cx="1080000" cy="1156200"/>
          <a:chOff x="33731200" y="17195800"/>
          <a:chExt cx="584200" cy="965200"/>
        </a:xfrm>
        <a:solidFill>
          <a:schemeClr val="bg1"/>
        </a:solidFill>
      </xdr:grpSpPr>
      <xdr:sp macro="" textlink="">
        <xdr:nvSpPr>
          <xdr:cNvPr id="53" name="Cilindro 86">
            <a:extLst>
              <a:ext uri="{FF2B5EF4-FFF2-40B4-BE49-F238E27FC236}">
                <a16:creationId xmlns:a16="http://schemas.microsoft.com/office/drawing/2014/main" id="{874EE19E-F5B7-4587-BE9C-281589171A34}"/>
              </a:ext>
            </a:extLst>
          </xdr:cNvPr>
          <xdr:cNvSpPr/>
        </xdr:nvSpPr>
        <xdr:spPr>
          <a:xfrm>
            <a:off x="33858200" y="171958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4" name="Cilindro 87">
            <a:extLst>
              <a:ext uri="{FF2B5EF4-FFF2-40B4-BE49-F238E27FC236}">
                <a16:creationId xmlns:a16="http://schemas.microsoft.com/office/drawing/2014/main" id="{8D51C21D-0AA9-42B5-98F0-B39FE304D578}"/>
              </a:ext>
            </a:extLst>
          </xdr:cNvPr>
          <xdr:cNvSpPr/>
        </xdr:nvSpPr>
        <xdr:spPr>
          <a:xfrm>
            <a:off x="34188400" y="175260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5" name="Cilindro 88">
            <a:extLst>
              <a:ext uri="{FF2B5EF4-FFF2-40B4-BE49-F238E27FC236}">
                <a16:creationId xmlns:a16="http://schemas.microsoft.com/office/drawing/2014/main" id="{0339EE0C-F897-492A-825A-ABBAF8146A3C}"/>
              </a:ext>
            </a:extLst>
          </xdr:cNvPr>
          <xdr:cNvSpPr/>
        </xdr:nvSpPr>
        <xdr:spPr>
          <a:xfrm>
            <a:off x="33731200" y="176276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52</xdr:col>
      <xdr:colOff>177800</xdr:colOff>
      <xdr:row>137</xdr:row>
      <xdr:rowOff>25400</xdr:rowOff>
    </xdr:from>
    <xdr:to>
      <xdr:col>54</xdr:col>
      <xdr:colOff>38600</xdr:colOff>
      <xdr:row>143</xdr:row>
      <xdr:rowOff>38600</xdr:rowOff>
    </xdr:to>
    <xdr:grpSp>
      <xdr:nvGrpSpPr>
        <xdr:cNvPr id="56" name="Agrupar 89">
          <a:extLst>
            <a:ext uri="{FF2B5EF4-FFF2-40B4-BE49-F238E27FC236}">
              <a16:creationId xmlns:a16="http://schemas.microsoft.com/office/drawing/2014/main" id="{124B1E91-3D1A-48B1-949B-8BD420F2E5DE}"/>
            </a:ext>
          </a:extLst>
        </xdr:cNvPr>
        <xdr:cNvGrpSpPr/>
      </xdr:nvGrpSpPr>
      <xdr:grpSpPr>
        <a:xfrm>
          <a:off x="31877000" y="26123900"/>
          <a:ext cx="1080000" cy="1156200"/>
          <a:chOff x="33731200" y="17195800"/>
          <a:chExt cx="584200" cy="965200"/>
        </a:xfrm>
        <a:solidFill>
          <a:schemeClr val="bg1"/>
        </a:solidFill>
      </xdr:grpSpPr>
      <xdr:sp macro="" textlink="">
        <xdr:nvSpPr>
          <xdr:cNvPr id="57" name="Cilindro 90">
            <a:extLst>
              <a:ext uri="{FF2B5EF4-FFF2-40B4-BE49-F238E27FC236}">
                <a16:creationId xmlns:a16="http://schemas.microsoft.com/office/drawing/2014/main" id="{2C59837F-927C-4430-B47D-8647C2FC8A3C}"/>
              </a:ext>
            </a:extLst>
          </xdr:cNvPr>
          <xdr:cNvSpPr/>
        </xdr:nvSpPr>
        <xdr:spPr>
          <a:xfrm>
            <a:off x="33858200" y="171958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8" name="Cilindro 91">
            <a:extLst>
              <a:ext uri="{FF2B5EF4-FFF2-40B4-BE49-F238E27FC236}">
                <a16:creationId xmlns:a16="http://schemas.microsoft.com/office/drawing/2014/main" id="{2CCAE70C-4A58-4F13-B6A3-3A4669C282A1}"/>
              </a:ext>
            </a:extLst>
          </xdr:cNvPr>
          <xdr:cNvSpPr/>
        </xdr:nvSpPr>
        <xdr:spPr>
          <a:xfrm>
            <a:off x="34188400" y="175260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9" name="Cilindro 92">
            <a:extLst>
              <a:ext uri="{FF2B5EF4-FFF2-40B4-BE49-F238E27FC236}">
                <a16:creationId xmlns:a16="http://schemas.microsoft.com/office/drawing/2014/main" id="{EF5C739F-121C-4570-B867-CCC14FE45889}"/>
              </a:ext>
            </a:extLst>
          </xdr:cNvPr>
          <xdr:cNvSpPr/>
        </xdr:nvSpPr>
        <xdr:spPr>
          <a:xfrm>
            <a:off x="33731200" y="176276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63</xdr:col>
      <xdr:colOff>457200</xdr:colOff>
      <xdr:row>124</xdr:row>
      <xdr:rowOff>50800</xdr:rowOff>
    </xdr:from>
    <xdr:to>
      <xdr:col>65</xdr:col>
      <xdr:colOff>381000</xdr:colOff>
      <xdr:row>130</xdr:row>
      <xdr:rowOff>25400</xdr:rowOff>
    </xdr:to>
    <xdr:sp macro="" textlink="">
      <xdr:nvSpPr>
        <xdr:cNvPr id="60" name="Retângulo 97">
          <a:extLst>
            <a:ext uri="{FF2B5EF4-FFF2-40B4-BE49-F238E27FC236}">
              <a16:creationId xmlns:a16="http://schemas.microsoft.com/office/drawing/2014/main" id="{4A9C12F4-8DC5-4FA4-AADD-8ED3E3ED0EBE}"/>
            </a:ext>
          </a:extLst>
        </xdr:cNvPr>
        <xdr:cNvSpPr/>
      </xdr:nvSpPr>
      <xdr:spPr>
        <a:xfrm>
          <a:off x="38862000" y="23672800"/>
          <a:ext cx="1143000" cy="1117600"/>
        </a:xfrm>
        <a:prstGeom prst="rect">
          <a:avLst/>
        </a:prstGeom>
        <a:solidFill>
          <a:srgbClr val="FFC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6000">
              <a:solidFill>
                <a:schemeClr val="tx1"/>
              </a:solidFill>
            </a:rPr>
            <a:t>A</a:t>
          </a:r>
        </a:p>
      </xdr:txBody>
    </xdr:sp>
    <xdr:clientData/>
  </xdr:twoCellAnchor>
  <xdr:twoCellAnchor>
    <xdr:from>
      <xdr:col>57</xdr:col>
      <xdr:colOff>304800</xdr:colOff>
      <xdr:row>88</xdr:row>
      <xdr:rowOff>25400</xdr:rowOff>
    </xdr:from>
    <xdr:to>
      <xdr:col>59</xdr:col>
      <xdr:colOff>228600</xdr:colOff>
      <xdr:row>94</xdr:row>
      <xdr:rowOff>0</xdr:rowOff>
    </xdr:to>
    <xdr:sp macro="" textlink="">
      <xdr:nvSpPr>
        <xdr:cNvPr id="61" name="Retângulo 100">
          <a:extLst>
            <a:ext uri="{FF2B5EF4-FFF2-40B4-BE49-F238E27FC236}">
              <a16:creationId xmlns:a16="http://schemas.microsoft.com/office/drawing/2014/main" id="{7BBC7A0C-35D4-4BAF-84A7-8A6121D7B378}"/>
            </a:ext>
          </a:extLst>
        </xdr:cNvPr>
        <xdr:cNvSpPr/>
      </xdr:nvSpPr>
      <xdr:spPr>
        <a:xfrm>
          <a:off x="35052000" y="16789400"/>
          <a:ext cx="1143000" cy="1117600"/>
        </a:xfrm>
        <a:prstGeom prst="rect">
          <a:avLst/>
        </a:prstGeom>
        <a:solidFill>
          <a:srgbClr val="FFC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6000">
              <a:solidFill>
                <a:schemeClr val="tx1"/>
              </a:solidFill>
            </a:rPr>
            <a:t>B</a:t>
          </a:r>
        </a:p>
      </xdr:txBody>
    </xdr:sp>
    <xdr:clientData/>
  </xdr:twoCellAnchor>
  <xdr:twoCellAnchor>
    <xdr:from>
      <xdr:col>56</xdr:col>
      <xdr:colOff>127000</xdr:colOff>
      <xdr:row>110</xdr:row>
      <xdr:rowOff>50800</xdr:rowOff>
    </xdr:from>
    <xdr:to>
      <xdr:col>58</xdr:col>
      <xdr:colOff>50800</xdr:colOff>
      <xdr:row>116</xdr:row>
      <xdr:rowOff>25400</xdr:rowOff>
    </xdr:to>
    <xdr:sp macro="" textlink="">
      <xdr:nvSpPr>
        <xdr:cNvPr id="62" name="Retângulo 101">
          <a:extLst>
            <a:ext uri="{FF2B5EF4-FFF2-40B4-BE49-F238E27FC236}">
              <a16:creationId xmlns:a16="http://schemas.microsoft.com/office/drawing/2014/main" id="{24426EA6-DF43-493D-9DF6-D170670CA016}"/>
            </a:ext>
          </a:extLst>
        </xdr:cNvPr>
        <xdr:cNvSpPr/>
      </xdr:nvSpPr>
      <xdr:spPr>
        <a:xfrm>
          <a:off x="34264600" y="21005800"/>
          <a:ext cx="1143000" cy="1117600"/>
        </a:xfrm>
        <a:prstGeom prst="rect">
          <a:avLst/>
        </a:prstGeom>
        <a:solidFill>
          <a:srgbClr val="FFC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6000">
              <a:solidFill>
                <a:schemeClr val="tx1"/>
              </a:solidFill>
            </a:rPr>
            <a:t>D</a:t>
          </a:r>
        </a:p>
      </xdr:txBody>
    </xdr:sp>
    <xdr:clientData/>
  </xdr:twoCellAnchor>
  <xdr:twoCellAnchor>
    <xdr:from>
      <xdr:col>54</xdr:col>
      <xdr:colOff>101600</xdr:colOff>
      <xdr:row>131</xdr:row>
      <xdr:rowOff>76200</xdr:rowOff>
    </xdr:from>
    <xdr:to>
      <xdr:col>56</xdr:col>
      <xdr:colOff>25400</xdr:colOff>
      <xdr:row>137</xdr:row>
      <xdr:rowOff>50800</xdr:rowOff>
    </xdr:to>
    <xdr:sp macro="" textlink="">
      <xdr:nvSpPr>
        <xdr:cNvPr id="63" name="Retângulo 102">
          <a:extLst>
            <a:ext uri="{FF2B5EF4-FFF2-40B4-BE49-F238E27FC236}">
              <a16:creationId xmlns:a16="http://schemas.microsoft.com/office/drawing/2014/main" id="{958083C6-AA3E-411A-B12A-82AF2C220D62}"/>
            </a:ext>
          </a:extLst>
        </xdr:cNvPr>
        <xdr:cNvSpPr/>
      </xdr:nvSpPr>
      <xdr:spPr>
        <a:xfrm>
          <a:off x="33020000" y="25031700"/>
          <a:ext cx="1143000" cy="1117600"/>
        </a:xfrm>
        <a:prstGeom prst="rect">
          <a:avLst/>
        </a:prstGeom>
        <a:solidFill>
          <a:srgbClr val="FFC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6000">
              <a:solidFill>
                <a:schemeClr val="tx1"/>
              </a:solidFill>
            </a:rPr>
            <a:t>C</a:t>
          </a:r>
        </a:p>
      </xdr:txBody>
    </xdr:sp>
    <xdr:clientData/>
  </xdr:twoCellAnchor>
  <xdr:twoCellAnchor>
    <xdr:from>
      <xdr:col>53</xdr:col>
      <xdr:colOff>254000</xdr:colOff>
      <xdr:row>125</xdr:row>
      <xdr:rowOff>50800</xdr:rowOff>
    </xdr:from>
    <xdr:to>
      <xdr:col>55</xdr:col>
      <xdr:colOff>114800</xdr:colOff>
      <xdr:row>131</xdr:row>
      <xdr:rowOff>64000</xdr:rowOff>
    </xdr:to>
    <xdr:grpSp>
      <xdr:nvGrpSpPr>
        <xdr:cNvPr id="64" name="Agrupar 103">
          <a:extLst>
            <a:ext uri="{FF2B5EF4-FFF2-40B4-BE49-F238E27FC236}">
              <a16:creationId xmlns:a16="http://schemas.microsoft.com/office/drawing/2014/main" id="{B9EA9881-BE61-4EC5-A247-2925960F0E00}"/>
            </a:ext>
          </a:extLst>
        </xdr:cNvPr>
        <xdr:cNvGrpSpPr/>
      </xdr:nvGrpSpPr>
      <xdr:grpSpPr>
        <a:xfrm>
          <a:off x="32562800" y="23863300"/>
          <a:ext cx="1080000" cy="1156200"/>
          <a:chOff x="33731200" y="17195800"/>
          <a:chExt cx="584200" cy="965200"/>
        </a:xfrm>
        <a:solidFill>
          <a:schemeClr val="bg1"/>
        </a:solidFill>
      </xdr:grpSpPr>
      <xdr:sp macro="" textlink="">
        <xdr:nvSpPr>
          <xdr:cNvPr id="65" name="Cilindro 104">
            <a:extLst>
              <a:ext uri="{FF2B5EF4-FFF2-40B4-BE49-F238E27FC236}">
                <a16:creationId xmlns:a16="http://schemas.microsoft.com/office/drawing/2014/main" id="{A97D712E-2609-4E30-A30E-19B69EAC9877}"/>
              </a:ext>
            </a:extLst>
          </xdr:cNvPr>
          <xdr:cNvSpPr/>
        </xdr:nvSpPr>
        <xdr:spPr>
          <a:xfrm>
            <a:off x="33858200" y="171958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6" name="Cilindro 105">
            <a:extLst>
              <a:ext uri="{FF2B5EF4-FFF2-40B4-BE49-F238E27FC236}">
                <a16:creationId xmlns:a16="http://schemas.microsoft.com/office/drawing/2014/main" id="{1CD66FDF-D127-4904-BA4E-B57988CCDEF0}"/>
              </a:ext>
            </a:extLst>
          </xdr:cNvPr>
          <xdr:cNvSpPr/>
        </xdr:nvSpPr>
        <xdr:spPr>
          <a:xfrm>
            <a:off x="34188400" y="175260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7" name="Cilindro 106">
            <a:extLst>
              <a:ext uri="{FF2B5EF4-FFF2-40B4-BE49-F238E27FC236}">
                <a16:creationId xmlns:a16="http://schemas.microsoft.com/office/drawing/2014/main" id="{96DC0E4F-A286-4DCE-B09D-9694BD47AA77}"/>
              </a:ext>
            </a:extLst>
          </xdr:cNvPr>
          <xdr:cNvSpPr/>
        </xdr:nvSpPr>
        <xdr:spPr>
          <a:xfrm>
            <a:off x="33731200" y="176276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61</xdr:col>
      <xdr:colOff>355600</xdr:colOff>
      <xdr:row>130</xdr:row>
      <xdr:rowOff>101600</xdr:rowOff>
    </xdr:from>
    <xdr:to>
      <xdr:col>63</xdr:col>
      <xdr:colOff>216400</xdr:colOff>
      <xdr:row>136</xdr:row>
      <xdr:rowOff>114800</xdr:rowOff>
    </xdr:to>
    <xdr:grpSp>
      <xdr:nvGrpSpPr>
        <xdr:cNvPr id="68" name="Agrupar 107">
          <a:extLst>
            <a:ext uri="{FF2B5EF4-FFF2-40B4-BE49-F238E27FC236}">
              <a16:creationId xmlns:a16="http://schemas.microsoft.com/office/drawing/2014/main" id="{E7074DA2-ECD6-47D1-940B-E8843ADFD805}"/>
            </a:ext>
          </a:extLst>
        </xdr:cNvPr>
        <xdr:cNvGrpSpPr/>
      </xdr:nvGrpSpPr>
      <xdr:grpSpPr>
        <a:xfrm>
          <a:off x="37541200" y="24866600"/>
          <a:ext cx="1080000" cy="1156200"/>
          <a:chOff x="33731200" y="17195800"/>
          <a:chExt cx="584200" cy="965200"/>
        </a:xfrm>
        <a:solidFill>
          <a:schemeClr val="bg1"/>
        </a:solidFill>
      </xdr:grpSpPr>
      <xdr:sp macro="" textlink="">
        <xdr:nvSpPr>
          <xdr:cNvPr id="69" name="Cilindro 108">
            <a:extLst>
              <a:ext uri="{FF2B5EF4-FFF2-40B4-BE49-F238E27FC236}">
                <a16:creationId xmlns:a16="http://schemas.microsoft.com/office/drawing/2014/main" id="{C107155F-BC2B-4C81-B1DD-1BF1D23B6FC6}"/>
              </a:ext>
            </a:extLst>
          </xdr:cNvPr>
          <xdr:cNvSpPr/>
        </xdr:nvSpPr>
        <xdr:spPr>
          <a:xfrm>
            <a:off x="33858200" y="171958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0" name="Cilindro 109">
            <a:extLst>
              <a:ext uri="{FF2B5EF4-FFF2-40B4-BE49-F238E27FC236}">
                <a16:creationId xmlns:a16="http://schemas.microsoft.com/office/drawing/2014/main" id="{FFB6FF19-9E06-44BA-8CF8-DCD4D23662D0}"/>
              </a:ext>
            </a:extLst>
          </xdr:cNvPr>
          <xdr:cNvSpPr/>
        </xdr:nvSpPr>
        <xdr:spPr>
          <a:xfrm>
            <a:off x="34188400" y="175260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1" name="Cilindro 110">
            <a:extLst>
              <a:ext uri="{FF2B5EF4-FFF2-40B4-BE49-F238E27FC236}">
                <a16:creationId xmlns:a16="http://schemas.microsoft.com/office/drawing/2014/main" id="{38AAB768-108C-4C69-B40E-4B45E61F662D}"/>
              </a:ext>
            </a:extLst>
          </xdr:cNvPr>
          <xdr:cNvSpPr/>
        </xdr:nvSpPr>
        <xdr:spPr>
          <a:xfrm>
            <a:off x="33731200" y="176276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61</xdr:col>
      <xdr:colOff>177800</xdr:colOff>
      <xdr:row>105</xdr:row>
      <xdr:rowOff>76200</xdr:rowOff>
    </xdr:from>
    <xdr:to>
      <xdr:col>63</xdr:col>
      <xdr:colOff>38600</xdr:colOff>
      <xdr:row>111</xdr:row>
      <xdr:rowOff>89400</xdr:rowOff>
    </xdr:to>
    <xdr:grpSp>
      <xdr:nvGrpSpPr>
        <xdr:cNvPr id="72" name="Agrupar 111">
          <a:extLst>
            <a:ext uri="{FF2B5EF4-FFF2-40B4-BE49-F238E27FC236}">
              <a16:creationId xmlns:a16="http://schemas.microsoft.com/office/drawing/2014/main" id="{182697C9-8E10-47A1-9AE2-11C77A6EDDAC}"/>
            </a:ext>
          </a:extLst>
        </xdr:cNvPr>
        <xdr:cNvGrpSpPr/>
      </xdr:nvGrpSpPr>
      <xdr:grpSpPr>
        <a:xfrm>
          <a:off x="37363400" y="20078700"/>
          <a:ext cx="1080000" cy="1156200"/>
          <a:chOff x="33731200" y="17195800"/>
          <a:chExt cx="584200" cy="965200"/>
        </a:xfrm>
        <a:solidFill>
          <a:schemeClr val="bg1"/>
        </a:solidFill>
      </xdr:grpSpPr>
      <xdr:sp macro="" textlink="">
        <xdr:nvSpPr>
          <xdr:cNvPr id="73" name="Cilindro 112">
            <a:extLst>
              <a:ext uri="{FF2B5EF4-FFF2-40B4-BE49-F238E27FC236}">
                <a16:creationId xmlns:a16="http://schemas.microsoft.com/office/drawing/2014/main" id="{73EB1C54-DD01-45CD-A0C3-A38A9F8F1500}"/>
              </a:ext>
            </a:extLst>
          </xdr:cNvPr>
          <xdr:cNvSpPr/>
        </xdr:nvSpPr>
        <xdr:spPr>
          <a:xfrm>
            <a:off x="33858200" y="171958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4" name="Cilindro 113">
            <a:extLst>
              <a:ext uri="{FF2B5EF4-FFF2-40B4-BE49-F238E27FC236}">
                <a16:creationId xmlns:a16="http://schemas.microsoft.com/office/drawing/2014/main" id="{A57AAA11-6DE5-4B9B-ABC5-74AE30B61F2D}"/>
              </a:ext>
            </a:extLst>
          </xdr:cNvPr>
          <xdr:cNvSpPr/>
        </xdr:nvSpPr>
        <xdr:spPr>
          <a:xfrm>
            <a:off x="34188400" y="175260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5" name="Cilindro 114">
            <a:extLst>
              <a:ext uri="{FF2B5EF4-FFF2-40B4-BE49-F238E27FC236}">
                <a16:creationId xmlns:a16="http://schemas.microsoft.com/office/drawing/2014/main" id="{B31C67E4-4007-43E0-826C-D105EDD0E159}"/>
              </a:ext>
            </a:extLst>
          </xdr:cNvPr>
          <xdr:cNvSpPr/>
        </xdr:nvSpPr>
        <xdr:spPr>
          <a:xfrm>
            <a:off x="33731200" y="176276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52</xdr:col>
      <xdr:colOff>254000</xdr:colOff>
      <xdr:row>112</xdr:row>
      <xdr:rowOff>127000</xdr:rowOff>
    </xdr:from>
    <xdr:to>
      <xdr:col>54</xdr:col>
      <xdr:colOff>114800</xdr:colOff>
      <xdr:row>118</xdr:row>
      <xdr:rowOff>140200</xdr:rowOff>
    </xdr:to>
    <xdr:grpSp>
      <xdr:nvGrpSpPr>
        <xdr:cNvPr id="76" name="Agrupar 115">
          <a:extLst>
            <a:ext uri="{FF2B5EF4-FFF2-40B4-BE49-F238E27FC236}">
              <a16:creationId xmlns:a16="http://schemas.microsoft.com/office/drawing/2014/main" id="{E818A15A-6C5F-43A7-B8BE-A0129CD98DCA}"/>
            </a:ext>
          </a:extLst>
        </xdr:cNvPr>
        <xdr:cNvGrpSpPr/>
      </xdr:nvGrpSpPr>
      <xdr:grpSpPr>
        <a:xfrm>
          <a:off x="31953200" y="21463000"/>
          <a:ext cx="1080000" cy="1156200"/>
          <a:chOff x="33731200" y="17195800"/>
          <a:chExt cx="584200" cy="965200"/>
        </a:xfrm>
        <a:solidFill>
          <a:schemeClr val="bg1"/>
        </a:solidFill>
      </xdr:grpSpPr>
      <xdr:sp macro="" textlink="">
        <xdr:nvSpPr>
          <xdr:cNvPr id="77" name="Cilindro 116">
            <a:extLst>
              <a:ext uri="{FF2B5EF4-FFF2-40B4-BE49-F238E27FC236}">
                <a16:creationId xmlns:a16="http://schemas.microsoft.com/office/drawing/2014/main" id="{0A9304BC-35A5-4F16-9057-B7C6551BE9DA}"/>
              </a:ext>
            </a:extLst>
          </xdr:cNvPr>
          <xdr:cNvSpPr/>
        </xdr:nvSpPr>
        <xdr:spPr>
          <a:xfrm>
            <a:off x="33858200" y="171958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8" name="Cilindro 117">
            <a:extLst>
              <a:ext uri="{FF2B5EF4-FFF2-40B4-BE49-F238E27FC236}">
                <a16:creationId xmlns:a16="http://schemas.microsoft.com/office/drawing/2014/main" id="{7CDBE5F2-638C-40AD-A92C-2058E7F272A1}"/>
              </a:ext>
            </a:extLst>
          </xdr:cNvPr>
          <xdr:cNvSpPr/>
        </xdr:nvSpPr>
        <xdr:spPr>
          <a:xfrm>
            <a:off x="34188400" y="175260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9" name="Cilindro 118">
            <a:extLst>
              <a:ext uri="{FF2B5EF4-FFF2-40B4-BE49-F238E27FC236}">
                <a16:creationId xmlns:a16="http://schemas.microsoft.com/office/drawing/2014/main" id="{9D1EFC62-4231-4079-9557-C9D54E0C9478}"/>
              </a:ext>
            </a:extLst>
          </xdr:cNvPr>
          <xdr:cNvSpPr/>
        </xdr:nvSpPr>
        <xdr:spPr>
          <a:xfrm>
            <a:off x="33731200" y="176276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54</xdr:col>
      <xdr:colOff>279400</xdr:colOff>
      <xdr:row>94</xdr:row>
      <xdr:rowOff>152400</xdr:rowOff>
    </xdr:from>
    <xdr:to>
      <xdr:col>56</xdr:col>
      <xdr:colOff>140200</xdr:colOff>
      <xdr:row>100</xdr:row>
      <xdr:rowOff>165600</xdr:rowOff>
    </xdr:to>
    <xdr:grpSp>
      <xdr:nvGrpSpPr>
        <xdr:cNvPr id="80" name="Agrupar 119">
          <a:extLst>
            <a:ext uri="{FF2B5EF4-FFF2-40B4-BE49-F238E27FC236}">
              <a16:creationId xmlns:a16="http://schemas.microsoft.com/office/drawing/2014/main" id="{FDAA1976-7072-4E51-9F28-9D1B01487141}"/>
            </a:ext>
          </a:extLst>
        </xdr:cNvPr>
        <xdr:cNvGrpSpPr/>
      </xdr:nvGrpSpPr>
      <xdr:grpSpPr>
        <a:xfrm>
          <a:off x="33197800" y="18059400"/>
          <a:ext cx="1080000" cy="1156200"/>
          <a:chOff x="33731200" y="17195800"/>
          <a:chExt cx="584200" cy="965200"/>
        </a:xfrm>
        <a:solidFill>
          <a:schemeClr val="bg1"/>
        </a:solidFill>
      </xdr:grpSpPr>
      <xdr:sp macro="" textlink="">
        <xdr:nvSpPr>
          <xdr:cNvPr id="81" name="Cilindro 120">
            <a:extLst>
              <a:ext uri="{FF2B5EF4-FFF2-40B4-BE49-F238E27FC236}">
                <a16:creationId xmlns:a16="http://schemas.microsoft.com/office/drawing/2014/main" id="{C134D7D9-D2E9-414A-B085-36BF50451961}"/>
              </a:ext>
            </a:extLst>
          </xdr:cNvPr>
          <xdr:cNvSpPr/>
        </xdr:nvSpPr>
        <xdr:spPr>
          <a:xfrm>
            <a:off x="33858200" y="171958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2" name="Cilindro 121">
            <a:extLst>
              <a:ext uri="{FF2B5EF4-FFF2-40B4-BE49-F238E27FC236}">
                <a16:creationId xmlns:a16="http://schemas.microsoft.com/office/drawing/2014/main" id="{6A4EBCDA-196C-4579-A1C0-58B0412961AC}"/>
              </a:ext>
            </a:extLst>
          </xdr:cNvPr>
          <xdr:cNvSpPr/>
        </xdr:nvSpPr>
        <xdr:spPr>
          <a:xfrm>
            <a:off x="34188400" y="175260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3" name="Cilindro 122">
            <a:extLst>
              <a:ext uri="{FF2B5EF4-FFF2-40B4-BE49-F238E27FC236}">
                <a16:creationId xmlns:a16="http://schemas.microsoft.com/office/drawing/2014/main" id="{C1FF07F1-28DB-42C3-A5CC-0F8E8927FB7B}"/>
              </a:ext>
            </a:extLst>
          </xdr:cNvPr>
          <xdr:cNvSpPr/>
        </xdr:nvSpPr>
        <xdr:spPr>
          <a:xfrm>
            <a:off x="33731200" y="176276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59</xdr:col>
      <xdr:colOff>508000</xdr:colOff>
      <xdr:row>93</xdr:row>
      <xdr:rowOff>0</xdr:rowOff>
    </xdr:from>
    <xdr:to>
      <xdr:col>61</xdr:col>
      <xdr:colOff>368800</xdr:colOff>
      <xdr:row>99</xdr:row>
      <xdr:rowOff>13200</xdr:rowOff>
    </xdr:to>
    <xdr:grpSp>
      <xdr:nvGrpSpPr>
        <xdr:cNvPr id="84" name="Agrupar 123">
          <a:extLst>
            <a:ext uri="{FF2B5EF4-FFF2-40B4-BE49-F238E27FC236}">
              <a16:creationId xmlns:a16="http://schemas.microsoft.com/office/drawing/2014/main" id="{739AD1D2-BEB3-45F4-ACFA-7A5DB878AE3C}"/>
            </a:ext>
          </a:extLst>
        </xdr:cNvPr>
        <xdr:cNvGrpSpPr/>
      </xdr:nvGrpSpPr>
      <xdr:grpSpPr>
        <a:xfrm>
          <a:off x="36474400" y="17716500"/>
          <a:ext cx="1080000" cy="1156200"/>
          <a:chOff x="33731200" y="17195800"/>
          <a:chExt cx="584200" cy="965200"/>
        </a:xfrm>
        <a:solidFill>
          <a:schemeClr val="bg1"/>
        </a:solidFill>
      </xdr:grpSpPr>
      <xdr:sp macro="" textlink="">
        <xdr:nvSpPr>
          <xdr:cNvPr id="85" name="Cilindro 124">
            <a:extLst>
              <a:ext uri="{FF2B5EF4-FFF2-40B4-BE49-F238E27FC236}">
                <a16:creationId xmlns:a16="http://schemas.microsoft.com/office/drawing/2014/main" id="{A1974B8C-97BF-432A-9649-237985DAF06D}"/>
              </a:ext>
            </a:extLst>
          </xdr:cNvPr>
          <xdr:cNvSpPr/>
        </xdr:nvSpPr>
        <xdr:spPr>
          <a:xfrm>
            <a:off x="33858200" y="171958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Cilindro 125">
            <a:extLst>
              <a:ext uri="{FF2B5EF4-FFF2-40B4-BE49-F238E27FC236}">
                <a16:creationId xmlns:a16="http://schemas.microsoft.com/office/drawing/2014/main" id="{E70C890D-F4B4-4CC7-ABE1-1055F933D2E8}"/>
              </a:ext>
            </a:extLst>
          </xdr:cNvPr>
          <xdr:cNvSpPr/>
        </xdr:nvSpPr>
        <xdr:spPr>
          <a:xfrm>
            <a:off x="34188400" y="175260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7" name="Cilindro 126">
            <a:extLst>
              <a:ext uri="{FF2B5EF4-FFF2-40B4-BE49-F238E27FC236}">
                <a16:creationId xmlns:a16="http://schemas.microsoft.com/office/drawing/2014/main" id="{D4D89630-22CB-4F0C-8A6A-F752F80E36B2}"/>
              </a:ext>
            </a:extLst>
          </xdr:cNvPr>
          <xdr:cNvSpPr/>
        </xdr:nvSpPr>
        <xdr:spPr>
          <a:xfrm>
            <a:off x="33731200" y="17627600"/>
            <a:ext cx="127000" cy="533400"/>
          </a:xfrm>
          <a:prstGeom prst="can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83</xdr:col>
      <xdr:colOff>0</xdr:colOff>
      <xdr:row>79</xdr:row>
      <xdr:rowOff>0</xdr:rowOff>
    </xdr:from>
    <xdr:to>
      <xdr:col>89</xdr:col>
      <xdr:colOff>366122</xdr:colOff>
      <xdr:row>97</xdr:row>
      <xdr:rowOff>100890</xdr:rowOff>
    </xdr:to>
    <xdr:pic>
      <xdr:nvPicPr>
        <xdr:cNvPr id="88" name="Imagem 37">
          <a:extLst>
            <a:ext uri="{FF2B5EF4-FFF2-40B4-BE49-F238E27FC236}">
              <a16:creationId xmlns:a16="http://schemas.microsoft.com/office/drawing/2014/main" id="{820A77A7-944A-431D-A84C-5550C6E31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0596800" y="15049500"/>
          <a:ext cx="4023722" cy="3529890"/>
        </a:xfrm>
        <a:prstGeom prst="rect">
          <a:avLst/>
        </a:prstGeom>
      </xdr:spPr>
    </xdr:pic>
    <xdr:clientData/>
  </xdr:twoCellAnchor>
  <xdr:twoCellAnchor editAs="oneCell">
    <xdr:from>
      <xdr:col>94</xdr:col>
      <xdr:colOff>0</xdr:colOff>
      <xdr:row>79</xdr:row>
      <xdr:rowOff>0</xdr:rowOff>
    </xdr:from>
    <xdr:to>
      <xdr:col>100</xdr:col>
      <xdr:colOff>372218</xdr:colOff>
      <xdr:row>97</xdr:row>
      <xdr:rowOff>106986</xdr:rowOff>
    </xdr:to>
    <xdr:pic>
      <xdr:nvPicPr>
        <xdr:cNvPr id="89" name="Imagem 39">
          <a:extLst>
            <a:ext uri="{FF2B5EF4-FFF2-40B4-BE49-F238E27FC236}">
              <a16:creationId xmlns:a16="http://schemas.microsoft.com/office/drawing/2014/main" id="{9BB455B4-C582-4294-A6CC-A577B7A7E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7302400" y="15049500"/>
          <a:ext cx="4029818" cy="3535986"/>
        </a:xfrm>
        <a:prstGeom prst="rect">
          <a:avLst/>
        </a:prstGeom>
      </xdr:spPr>
    </xdr:pic>
    <xdr:clientData/>
  </xdr:twoCellAnchor>
  <xdr:twoCellAnchor editAs="oneCell">
    <xdr:from>
      <xdr:col>83</xdr:col>
      <xdr:colOff>0</xdr:colOff>
      <xdr:row>107</xdr:row>
      <xdr:rowOff>0</xdr:rowOff>
    </xdr:from>
    <xdr:to>
      <xdr:col>89</xdr:col>
      <xdr:colOff>372218</xdr:colOff>
      <xdr:row>125</xdr:row>
      <xdr:rowOff>100890</xdr:rowOff>
    </xdr:to>
    <xdr:pic>
      <xdr:nvPicPr>
        <xdr:cNvPr id="90" name="Imagem 41">
          <a:extLst>
            <a:ext uri="{FF2B5EF4-FFF2-40B4-BE49-F238E27FC236}">
              <a16:creationId xmlns:a16="http://schemas.microsoft.com/office/drawing/2014/main" id="{26904662-1C86-4D28-AC5F-74BC7AB86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0596800" y="20383500"/>
          <a:ext cx="4029818" cy="3529890"/>
        </a:xfrm>
        <a:prstGeom prst="rect">
          <a:avLst/>
        </a:prstGeom>
      </xdr:spPr>
    </xdr:pic>
    <xdr:clientData/>
  </xdr:twoCellAnchor>
  <xdr:twoCellAnchor editAs="oneCell">
    <xdr:from>
      <xdr:col>92</xdr:col>
      <xdr:colOff>0</xdr:colOff>
      <xdr:row>107</xdr:row>
      <xdr:rowOff>0</xdr:rowOff>
    </xdr:from>
    <xdr:to>
      <xdr:col>98</xdr:col>
      <xdr:colOff>518522</xdr:colOff>
      <xdr:row>126</xdr:row>
      <xdr:rowOff>157786</xdr:rowOff>
    </xdr:to>
    <xdr:pic>
      <xdr:nvPicPr>
        <xdr:cNvPr id="91" name="Imagem 44">
          <a:extLst>
            <a:ext uri="{FF2B5EF4-FFF2-40B4-BE49-F238E27FC236}">
              <a16:creationId xmlns:a16="http://schemas.microsoft.com/office/drawing/2014/main" id="{03537257-8A05-4BA2-871E-B6BE910F7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6083200" y="20383500"/>
          <a:ext cx="4176122" cy="3777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730250</xdr:colOff>
      <xdr:row>1</xdr:row>
      <xdr:rowOff>34925</xdr:rowOff>
    </xdr:from>
    <xdr:to>
      <xdr:col>19</xdr:col>
      <xdr:colOff>38014</xdr:colOff>
      <xdr:row>20</xdr:row>
      <xdr:rowOff>147272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A7B3DB75-644C-447D-8EC0-7778CCD1D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12200" y="225425"/>
          <a:ext cx="3555914" cy="3731847"/>
        </a:xfrm>
        <a:prstGeom prst="rect">
          <a:avLst/>
        </a:prstGeom>
      </xdr:spPr>
    </xdr:pic>
    <xdr:clientData/>
  </xdr:twoCellAnchor>
  <xdr:twoCellAnchor>
    <xdr:from>
      <xdr:col>36</xdr:col>
      <xdr:colOff>148451</xdr:colOff>
      <xdr:row>51</xdr:row>
      <xdr:rowOff>8218</xdr:rowOff>
    </xdr:from>
    <xdr:to>
      <xdr:col>43</xdr:col>
      <xdr:colOff>73211</xdr:colOff>
      <xdr:row>70</xdr:row>
      <xdr:rowOff>91890</xdr:rowOff>
    </xdr:to>
    <xdr:graphicFrame macro="">
      <xdr:nvGraphicFramePr>
        <xdr:cNvPr id="3" name="Gráfico 5">
          <a:extLst>
            <a:ext uri="{FF2B5EF4-FFF2-40B4-BE49-F238E27FC236}">
              <a16:creationId xmlns:a16="http://schemas.microsoft.com/office/drawing/2014/main" id="{8E416137-C363-4D79-8C88-9C711DB074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19</xdr:col>
      <xdr:colOff>287277</xdr:colOff>
      <xdr:row>27</xdr:row>
      <xdr:rowOff>4008</xdr:rowOff>
    </xdr:from>
    <xdr:to>
      <xdr:col>26</xdr:col>
      <xdr:colOff>473363</xdr:colOff>
      <xdr:row>42</xdr:row>
      <xdr:rowOff>11546</xdr:rowOff>
    </xdr:to>
    <xdr:graphicFrame macro="">
      <xdr:nvGraphicFramePr>
        <xdr:cNvPr id="4" name="Gráfico 6">
          <a:extLst>
            <a:ext uri="{FF2B5EF4-FFF2-40B4-BE49-F238E27FC236}">
              <a16:creationId xmlns:a16="http://schemas.microsoft.com/office/drawing/2014/main" id="{EBEE9F90-4A0B-4BED-BD79-AE74DB919C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43</xdr:col>
      <xdr:colOff>189345</xdr:colOff>
      <xdr:row>51</xdr:row>
      <xdr:rowOff>55418</xdr:rowOff>
    </xdr:from>
    <xdr:to>
      <xdr:col>50</xdr:col>
      <xdr:colOff>114104</xdr:colOff>
      <xdr:row>70</xdr:row>
      <xdr:rowOff>139090</xdr:rowOff>
    </xdr:to>
    <xdr:graphicFrame macro="">
      <xdr:nvGraphicFramePr>
        <xdr:cNvPr id="5" name="Gráfico 14">
          <a:extLst>
            <a:ext uri="{FF2B5EF4-FFF2-40B4-BE49-F238E27FC236}">
              <a16:creationId xmlns:a16="http://schemas.microsoft.com/office/drawing/2014/main" id="{10A2903E-2F90-4444-88B6-7043F534EC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50</xdr:col>
      <xdr:colOff>200891</xdr:colOff>
      <xdr:row>51</xdr:row>
      <xdr:rowOff>136237</xdr:rowOff>
    </xdr:from>
    <xdr:to>
      <xdr:col>57</xdr:col>
      <xdr:colOff>125650</xdr:colOff>
      <xdr:row>71</xdr:row>
      <xdr:rowOff>42109</xdr:rowOff>
    </xdr:to>
    <xdr:graphicFrame macro="">
      <xdr:nvGraphicFramePr>
        <xdr:cNvPr id="6" name="Gráfico 15">
          <a:extLst>
            <a:ext uri="{FF2B5EF4-FFF2-40B4-BE49-F238E27FC236}">
              <a16:creationId xmlns:a16="http://schemas.microsoft.com/office/drawing/2014/main" id="{4087E61C-8915-4854-BC1D-6E9657550D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57</xdr:col>
      <xdr:colOff>235527</xdr:colOff>
      <xdr:row>51</xdr:row>
      <xdr:rowOff>113145</xdr:rowOff>
    </xdr:from>
    <xdr:to>
      <xdr:col>64</xdr:col>
      <xdr:colOff>160287</xdr:colOff>
      <xdr:row>71</xdr:row>
      <xdr:rowOff>19017</xdr:rowOff>
    </xdr:to>
    <xdr:graphicFrame macro="">
      <xdr:nvGraphicFramePr>
        <xdr:cNvPr id="7" name="Gráfico 16">
          <a:extLst>
            <a:ext uri="{FF2B5EF4-FFF2-40B4-BE49-F238E27FC236}">
              <a16:creationId xmlns:a16="http://schemas.microsoft.com/office/drawing/2014/main" id="{04F26A31-3C63-49D3-B4A7-48A89D63CE0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36</xdr:col>
      <xdr:colOff>50800</xdr:colOff>
      <xdr:row>72</xdr:row>
      <xdr:rowOff>68942</xdr:rowOff>
    </xdr:from>
    <xdr:to>
      <xdr:col>42</xdr:col>
      <xdr:colOff>585160</xdr:colOff>
      <xdr:row>91</xdr:row>
      <xdr:rowOff>139914</xdr:rowOff>
    </xdr:to>
    <xdr:graphicFrame macro="">
      <xdr:nvGraphicFramePr>
        <xdr:cNvPr id="8" name="Gráfico 17">
          <a:extLst>
            <a:ext uri="{FF2B5EF4-FFF2-40B4-BE49-F238E27FC236}">
              <a16:creationId xmlns:a16="http://schemas.microsoft.com/office/drawing/2014/main" id="{1A109745-B1B5-4DE3-A548-CF6272BFF8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43</xdr:col>
      <xdr:colOff>91694</xdr:colOff>
      <xdr:row>72</xdr:row>
      <xdr:rowOff>116142</xdr:rowOff>
    </xdr:from>
    <xdr:to>
      <xdr:col>50</xdr:col>
      <xdr:colOff>16453</xdr:colOff>
      <xdr:row>92</xdr:row>
      <xdr:rowOff>9314</xdr:rowOff>
    </xdr:to>
    <xdr:graphicFrame macro="">
      <xdr:nvGraphicFramePr>
        <xdr:cNvPr id="9" name="Gráfico 18">
          <a:extLst>
            <a:ext uri="{FF2B5EF4-FFF2-40B4-BE49-F238E27FC236}">
              <a16:creationId xmlns:a16="http://schemas.microsoft.com/office/drawing/2014/main" id="{40F0992A-7CD8-459C-91F5-35110B50A66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50</xdr:col>
      <xdr:colOff>103240</xdr:colOff>
      <xdr:row>73</xdr:row>
      <xdr:rowOff>19161</xdr:rowOff>
    </xdr:from>
    <xdr:to>
      <xdr:col>57</xdr:col>
      <xdr:colOff>27999</xdr:colOff>
      <xdr:row>92</xdr:row>
      <xdr:rowOff>86505</xdr:rowOff>
    </xdr:to>
    <xdr:graphicFrame macro="">
      <xdr:nvGraphicFramePr>
        <xdr:cNvPr id="10" name="Gráfico 19">
          <a:extLst>
            <a:ext uri="{FF2B5EF4-FFF2-40B4-BE49-F238E27FC236}">
              <a16:creationId xmlns:a16="http://schemas.microsoft.com/office/drawing/2014/main" id="{A62CEAF3-F38A-427F-AADB-D72580BE1A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57</xdr:col>
      <xdr:colOff>137876</xdr:colOff>
      <xdr:row>72</xdr:row>
      <xdr:rowOff>173869</xdr:rowOff>
    </xdr:from>
    <xdr:to>
      <xdr:col>64</xdr:col>
      <xdr:colOff>62636</xdr:colOff>
      <xdr:row>92</xdr:row>
      <xdr:rowOff>63413</xdr:rowOff>
    </xdr:to>
    <xdr:graphicFrame macro="">
      <xdr:nvGraphicFramePr>
        <xdr:cNvPr id="11" name="Gráfico 20">
          <a:extLst>
            <a:ext uri="{FF2B5EF4-FFF2-40B4-BE49-F238E27FC236}">
              <a16:creationId xmlns:a16="http://schemas.microsoft.com/office/drawing/2014/main" id="{73988DDE-00A3-48F8-B130-EDF6355F9C4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55</xdr:col>
      <xdr:colOff>112058</xdr:colOff>
      <xdr:row>117</xdr:row>
      <xdr:rowOff>97117</xdr:rowOff>
    </xdr:from>
    <xdr:to>
      <xdr:col>62</xdr:col>
      <xdr:colOff>537881</xdr:colOff>
      <xdr:row>137</xdr:row>
      <xdr:rowOff>97116</xdr:rowOff>
    </xdr:to>
    <xdr:graphicFrame macro="">
      <xdr:nvGraphicFramePr>
        <xdr:cNvPr id="12" name="Gráfico 4">
          <a:extLst>
            <a:ext uri="{FF2B5EF4-FFF2-40B4-BE49-F238E27FC236}">
              <a16:creationId xmlns:a16="http://schemas.microsoft.com/office/drawing/2014/main" id="{224D0C01-22A9-4AB7-94FC-9335C06DF8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64</xdr:col>
      <xdr:colOff>400695</xdr:colOff>
      <xdr:row>51</xdr:row>
      <xdr:rowOff>161636</xdr:rowOff>
    </xdr:from>
    <xdr:to>
      <xdr:col>71</xdr:col>
      <xdr:colOff>381000</xdr:colOff>
      <xdr:row>71</xdr:row>
      <xdr:rowOff>80818</xdr:rowOff>
    </xdr:to>
    <xdr:graphicFrame macro="">
      <xdr:nvGraphicFramePr>
        <xdr:cNvPr id="13" name="Gráfico 2">
          <a:extLst>
            <a:ext uri="{FF2B5EF4-FFF2-40B4-BE49-F238E27FC236}">
              <a16:creationId xmlns:a16="http://schemas.microsoft.com/office/drawing/2014/main" id="{6E5394EB-B24F-4C2F-AB18-517F7AAF993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69</xdr:col>
      <xdr:colOff>486268</xdr:colOff>
      <xdr:row>95</xdr:row>
      <xdr:rowOff>55282</xdr:rowOff>
    </xdr:from>
    <xdr:to>
      <xdr:col>77</xdr:col>
      <xdr:colOff>157562</xdr:colOff>
      <xdr:row>109</xdr:row>
      <xdr:rowOff>146425</xdr:rowOff>
    </xdr:to>
    <xdr:graphicFrame macro="">
      <xdr:nvGraphicFramePr>
        <xdr:cNvPr id="14" name="Gráfico 3">
          <a:extLst>
            <a:ext uri="{FF2B5EF4-FFF2-40B4-BE49-F238E27FC236}">
              <a16:creationId xmlns:a16="http://schemas.microsoft.com/office/drawing/2014/main" id="{DC30FB4F-DD2A-4F4A-9D4B-627617BADE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71</xdr:col>
      <xdr:colOff>150769</xdr:colOff>
      <xdr:row>110</xdr:row>
      <xdr:rowOff>100514</xdr:rowOff>
    </xdr:from>
    <xdr:to>
      <xdr:col>78</xdr:col>
      <xdr:colOff>433973</xdr:colOff>
      <xdr:row>125</xdr:row>
      <xdr:rowOff>30700</xdr:rowOff>
    </xdr:to>
    <xdr:graphicFrame macro="">
      <xdr:nvGraphicFramePr>
        <xdr:cNvPr id="15" name="Gráfico 21">
          <a:extLst>
            <a:ext uri="{FF2B5EF4-FFF2-40B4-BE49-F238E27FC236}">
              <a16:creationId xmlns:a16="http://schemas.microsoft.com/office/drawing/2014/main" id="{4B70C1D5-878B-46F4-A3D6-5899855925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78</xdr:col>
      <xdr:colOff>0</xdr:colOff>
      <xdr:row>96</xdr:row>
      <xdr:rowOff>0</xdr:rowOff>
    </xdr:from>
    <xdr:to>
      <xdr:col>85</xdr:col>
      <xdr:colOff>283203</xdr:colOff>
      <xdr:row>110</xdr:row>
      <xdr:rowOff>91821</xdr:rowOff>
    </xdr:to>
    <xdr:graphicFrame macro="">
      <xdr:nvGraphicFramePr>
        <xdr:cNvPr id="16" name="Gráfico 22">
          <a:extLst>
            <a:ext uri="{FF2B5EF4-FFF2-40B4-BE49-F238E27FC236}">
              <a16:creationId xmlns:a16="http://schemas.microsoft.com/office/drawing/2014/main" id="{AFBE4B30-1644-42A8-AC53-362D0A808E6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78</xdr:col>
      <xdr:colOff>0</xdr:colOff>
      <xdr:row>112</xdr:row>
      <xdr:rowOff>0</xdr:rowOff>
    </xdr:from>
    <xdr:to>
      <xdr:col>85</xdr:col>
      <xdr:colOff>283203</xdr:colOff>
      <xdr:row>126</xdr:row>
      <xdr:rowOff>114913</xdr:rowOff>
    </xdr:to>
    <xdr:graphicFrame macro="">
      <xdr:nvGraphicFramePr>
        <xdr:cNvPr id="17" name="Gráfico 23">
          <a:extLst>
            <a:ext uri="{FF2B5EF4-FFF2-40B4-BE49-F238E27FC236}">
              <a16:creationId xmlns:a16="http://schemas.microsoft.com/office/drawing/2014/main" id="{24A1144A-1FAF-44C0-952F-379E182F30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85</xdr:col>
      <xdr:colOff>450272</xdr:colOff>
      <xdr:row>96</xdr:row>
      <xdr:rowOff>1</xdr:rowOff>
    </xdr:from>
    <xdr:to>
      <xdr:col>93</xdr:col>
      <xdr:colOff>121566</xdr:colOff>
      <xdr:row>110</xdr:row>
      <xdr:rowOff>91822</xdr:rowOff>
    </xdr:to>
    <xdr:graphicFrame macro="">
      <xdr:nvGraphicFramePr>
        <xdr:cNvPr id="18" name="Gráfico 24">
          <a:extLst>
            <a:ext uri="{FF2B5EF4-FFF2-40B4-BE49-F238E27FC236}">
              <a16:creationId xmlns:a16="http://schemas.microsoft.com/office/drawing/2014/main" id="{B48D37FD-8FAB-4903-9F3D-E50D5C1FEF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64</xdr:col>
      <xdr:colOff>346364</xdr:colOff>
      <xdr:row>72</xdr:row>
      <xdr:rowOff>173183</xdr:rowOff>
    </xdr:from>
    <xdr:to>
      <xdr:col>71</xdr:col>
      <xdr:colOff>326669</xdr:colOff>
      <xdr:row>92</xdr:row>
      <xdr:rowOff>92364</xdr:rowOff>
    </xdr:to>
    <xdr:graphicFrame macro="">
      <xdr:nvGraphicFramePr>
        <xdr:cNvPr id="19" name="Gráfico 25">
          <a:extLst>
            <a:ext uri="{FF2B5EF4-FFF2-40B4-BE49-F238E27FC236}">
              <a16:creationId xmlns:a16="http://schemas.microsoft.com/office/drawing/2014/main" id="{4E800E44-586F-4221-B536-64C566514D4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 editAs="oneCell">
    <xdr:from>
      <xdr:col>73</xdr:col>
      <xdr:colOff>18143</xdr:colOff>
      <xdr:row>140</xdr:row>
      <xdr:rowOff>93738</xdr:rowOff>
    </xdr:from>
    <xdr:to>
      <xdr:col>77</xdr:col>
      <xdr:colOff>533400</xdr:colOff>
      <xdr:row>155</xdr:row>
      <xdr:rowOff>177800</xdr:rowOff>
    </xdr:to>
    <xdr:pic>
      <xdr:nvPicPr>
        <xdr:cNvPr id="20" name="Imagem 27">
          <a:extLst>
            <a:ext uri="{FF2B5EF4-FFF2-40B4-BE49-F238E27FC236}">
              <a16:creationId xmlns:a16="http://schemas.microsoft.com/office/drawing/2014/main" id="{5DECBE91-BC72-4CB2-AE49-282D6B2AF4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423818" y="25792188"/>
          <a:ext cx="2953657" cy="29510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290285</xdr:colOff>
      <xdr:row>148</xdr:row>
      <xdr:rowOff>161457</xdr:rowOff>
    </xdr:from>
    <xdr:to>
      <xdr:col>68</xdr:col>
      <xdr:colOff>222249</xdr:colOff>
      <xdr:row>159</xdr:row>
      <xdr:rowOff>19050</xdr:rowOff>
    </xdr:to>
    <xdr:pic>
      <xdr:nvPicPr>
        <xdr:cNvPr id="21" name="Imagem 30">
          <a:extLst>
            <a:ext uri="{FF2B5EF4-FFF2-40B4-BE49-F238E27FC236}">
              <a16:creationId xmlns:a16="http://schemas.microsoft.com/office/drawing/2014/main" id="{7A277376-361F-4F93-BFD2-97296042D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23810" y="27383907"/>
          <a:ext cx="2370364" cy="19626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0.58774</cdr:x>
      <cdr:y>0.43161</cdr:y>
    </cdr:from>
    <cdr:to>
      <cdr:x>0.9441</cdr:x>
      <cdr:y>0.87019</cdr:y>
    </cdr:to>
    <cdr:pic>
      <cdr:nvPicPr>
        <cdr:cNvPr id="3" name="Imagem 2">
          <a:extLst xmlns:a="http://schemas.openxmlformats.org/drawingml/2006/main">
            <a:ext uri="{FF2B5EF4-FFF2-40B4-BE49-F238E27FC236}">
              <a16:creationId xmlns:a16="http://schemas.microsoft.com/office/drawing/2014/main" id="{06A77D94-3818-410F-820A-7698777BEA79}"/>
            </a:ext>
          </a:extLst>
        </cdr:cNvPr>
        <cdr:cNvPicPr>
          <a:picLocks xmlns:a="http://schemas.openxmlformats.org/drawingml/2006/main" noChangeAspect="1" noChangeArrowheads="1"/>
        </cdr:cNvPicPr>
      </cdr:nvPicPr>
      <cdr:blipFill>
        <a:blip xmlns:a="http://schemas.openxmlformats.org/drawingml/2006/main"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xmlns:a="http://schemas.openxmlformats.org/drawingml/2006/main"/>
        <a:stretch xmlns:a="http://schemas.openxmlformats.org/drawingml/2006/main">
          <a:fillRect/>
        </a:stretch>
      </cdr:blipFill>
      <cdr:spPr bwMode="auto">
        <a:xfrm xmlns:a="http://schemas.openxmlformats.org/drawingml/2006/main">
          <a:off x="2750815" y="1299883"/>
          <a:ext cx="1667877" cy="1320867"/>
        </a:xfrm>
        <a:prstGeom xmlns:a="http://schemas.openxmlformats.org/drawingml/2006/main" prst="rect">
          <a:avLst/>
        </a:prstGeom>
        <a:noFill xmlns:a="http://schemas.openxmlformats.org/drawingml/2006/main"/>
        <a:extLst xmlns:a="http://schemas.openxmlformats.org/drawingml/2006/main"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cdr:spPr>
    </cdr:pic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608444</xdr:colOff>
      <xdr:row>14</xdr:row>
      <xdr:rowOff>53110</xdr:rowOff>
    </xdr:from>
    <xdr:to>
      <xdr:col>22</xdr:col>
      <xdr:colOff>117317</xdr:colOff>
      <xdr:row>32</xdr:row>
      <xdr:rowOff>45776</xdr:rowOff>
    </xdr:to>
    <xdr:pic>
      <xdr:nvPicPr>
        <xdr:cNvPr id="2" name="Imagem 1" descr="Recorte de Tela">
          <a:extLst>
            <a:ext uri="{FF2B5EF4-FFF2-40B4-BE49-F238E27FC236}">
              <a16:creationId xmlns:a16="http://schemas.microsoft.com/office/drawing/2014/main" id="{C55592A2-0EF0-4E87-A1C7-A6AB4C02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6519" y="2720110"/>
          <a:ext cx="2556873" cy="3421666"/>
        </a:xfrm>
        <a:prstGeom prst="rect">
          <a:avLst/>
        </a:prstGeom>
      </xdr:spPr>
    </xdr:pic>
    <xdr:clientData/>
  </xdr:twoCellAnchor>
  <xdr:twoCellAnchor editAs="oneCell">
    <xdr:from>
      <xdr:col>17</xdr:col>
      <xdr:colOff>187037</xdr:colOff>
      <xdr:row>0</xdr:row>
      <xdr:rowOff>24822</xdr:rowOff>
    </xdr:from>
    <xdr:to>
      <xdr:col>24</xdr:col>
      <xdr:colOff>193386</xdr:colOff>
      <xdr:row>14</xdr:row>
      <xdr:rowOff>37522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33EC623-3F42-4B4A-9231-E09790E59C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45112" y="24822"/>
          <a:ext cx="4273549" cy="267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285750</xdr:colOff>
      <xdr:row>1</xdr:row>
      <xdr:rowOff>19050</xdr:rowOff>
    </xdr:from>
    <xdr:to>
      <xdr:col>21</xdr:col>
      <xdr:colOff>447675</xdr:colOff>
      <xdr:row>18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9EB24E0-FEE8-4AA9-AF30-64EA486B1A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991350" y="209550"/>
          <a:ext cx="6257925" cy="3352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200025</xdr:colOff>
      <xdr:row>5</xdr:row>
      <xdr:rowOff>19050</xdr:rowOff>
    </xdr:from>
    <xdr:to>
      <xdr:col>10</xdr:col>
      <xdr:colOff>504825</xdr:colOff>
      <xdr:row>19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5EDDEEC-EA73-4C87-93CD-EF54D7D575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3</xdr:col>
      <xdr:colOff>276225</xdr:colOff>
      <xdr:row>1</xdr:row>
      <xdr:rowOff>114300</xdr:rowOff>
    </xdr:from>
    <xdr:to>
      <xdr:col>6</xdr:col>
      <xdr:colOff>3175</xdr:colOff>
      <xdr:row>2</xdr:row>
      <xdr:rowOff>73660</xdr:rowOff>
    </xdr:to>
    <xdr:pic>
      <xdr:nvPicPr>
        <xdr:cNvPr id="5" name="Imagem 3" descr="https://lh3.googleusercontent.com/hbGZrx0I1vppAx5POglyzX2M97NYucraJ2DtNGMYD2hFatgiOfr1D9xNIm6ZtfPW8gFrSXecqnOFj-deL6kf4qXCGTlXD9l1dabdEaSBtVuMXi-N69j7j3DWTTj-Vo9FkKp48w9B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C03A8485-2644-4086-9A23-EFB537FD447B}"/>
            </a:ext>
          </a:extLst>
        </xdr:cNvPr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105025" y="304800"/>
          <a:ext cx="1555750" cy="149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uril/Downloads/Diviner_Calibrados_2014_2016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dr_calib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rutos"/>
      <sheetName val="Soca_1_2_3"/>
      <sheetName val="GRAFICOS"/>
      <sheetName val="Referencia_Alturas"/>
      <sheetName val="Curvas_Ret"/>
      <sheetName val="Mapa"/>
      <sheetName val="Chuva"/>
    </sheetNames>
    <sheetDataSet>
      <sheetData sheetId="0" refreshError="1"/>
      <sheetData sheetId="1" refreshError="1"/>
      <sheetData sheetId="2" refreshError="1"/>
      <sheetData sheetId="3" refreshError="1"/>
      <sheetData sheetId="4">
        <row r="35">
          <cell r="AC35" t="str">
            <v xml:space="preserve">q </v>
          </cell>
          <cell r="AD35" t="str">
            <v xml:space="preserve">q </v>
          </cell>
          <cell r="AE35" t="str">
            <v xml:space="preserve">q </v>
          </cell>
        </row>
        <row r="36">
          <cell r="P36">
            <v>10</v>
          </cell>
          <cell r="AC36">
            <v>0.45374485579541701</v>
          </cell>
          <cell r="AD36">
            <v>0.45500163297439178</v>
          </cell>
          <cell r="AE36">
            <v>0.35848780332427677</v>
          </cell>
        </row>
        <row r="37">
          <cell r="P37">
            <v>20</v>
          </cell>
          <cell r="AC37">
            <v>0.44897190464789732</v>
          </cell>
          <cell r="AD37">
            <v>0.45286875680942085</v>
          </cell>
          <cell r="AE37">
            <v>0.43857160138576834</v>
          </cell>
        </row>
        <row r="38">
          <cell r="P38">
            <v>60</v>
          </cell>
          <cell r="AC38">
            <v>0.43861201068428846</v>
          </cell>
          <cell r="AD38">
            <v>0.44519757194717241</v>
          </cell>
          <cell r="AE38">
            <v>0.43365578418913991</v>
          </cell>
        </row>
        <row r="39">
          <cell r="P39">
            <v>100</v>
          </cell>
          <cell r="AC39">
            <v>0.43700252715779914</v>
          </cell>
          <cell r="AD39">
            <v>0.43453319112231764</v>
          </cell>
          <cell r="AE39">
            <v>0.43279368191958173</v>
          </cell>
        </row>
        <row r="40">
          <cell r="P40">
            <v>330</v>
          </cell>
          <cell r="AC40">
            <v>0.43400555783261247</v>
          </cell>
          <cell r="AD40">
            <v>0.44073466299693864</v>
          </cell>
          <cell r="AE40">
            <v>0.42862991138363171</v>
          </cell>
        </row>
        <row r="41">
          <cell r="P41">
            <v>1000</v>
          </cell>
          <cell r="AC41">
            <v>0.38692353973014021</v>
          </cell>
          <cell r="AD41">
            <v>0.4097273036238317</v>
          </cell>
          <cell r="AE41">
            <v>0.38719397464040917</v>
          </cell>
        </row>
        <row r="42">
          <cell r="P42">
            <v>3000</v>
          </cell>
          <cell r="AC42">
            <v>0.28593307339560348</v>
          </cell>
          <cell r="AD42">
            <v>0.31075468023753261</v>
          </cell>
          <cell r="AE42">
            <v>0.31437384676498054</v>
          </cell>
        </row>
        <row r="43">
          <cell r="P43">
            <v>15000</v>
          </cell>
          <cell r="AC43">
            <v>0.1602083602229506</v>
          </cell>
          <cell r="AD43">
            <v>0.19550767401263139</v>
          </cell>
          <cell r="AE43">
            <v>0.23927923630603706</v>
          </cell>
        </row>
        <row r="98">
          <cell r="R98">
            <v>5</v>
          </cell>
          <cell r="S98">
            <v>15</v>
          </cell>
          <cell r="T98">
            <v>30</v>
          </cell>
          <cell r="U98">
            <v>60</v>
          </cell>
          <cell r="V98">
            <v>100</v>
          </cell>
          <cell r="W98">
            <v>5</v>
          </cell>
          <cell r="X98">
            <v>15</v>
          </cell>
          <cell r="Y98">
            <v>30</v>
          </cell>
          <cell r="Z98">
            <v>60</v>
          </cell>
          <cell r="AA98">
            <v>100</v>
          </cell>
          <cell r="AB98">
            <v>5</v>
          </cell>
          <cell r="AC98">
            <v>15</v>
          </cell>
          <cell r="AD98">
            <v>30</v>
          </cell>
          <cell r="AE98">
            <v>60</v>
          </cell>
          <cell r="AF98">
            <v>100</v>
          </cell>
          <cell r="AG98">
            <v>5</v>
          </cell>
          <cell r="AH98">
            <v>15</v>
          </cell>
          <cell r="AI98">
            <v>30</v>
          </cell>
          <cell r="AJ98">
            <v>60</v>
          </cell>
        </row>
        <row r="99">
          <cell r="Q99">
            <v>10</v>
          </cell>
          <cell r="R99">
            <v>0.36205717404561433</v>
          </cell>
          <cell r="S99">
            <v>0.36888900447407702</v>
          </cell>
          <cell r="T99">
            <v>0.37233806892646054</v>
          </cell>
          <cell r="U99">
            <v>0.4107953949813109</v>
          </cell>
          <cell r="V99">
            <v>0.4543732443849044</v>
          </cell>
          <cell r="W99">
            <v>0.36115629012500461</v>
          </cell>
          <cell r="X99">
            <v>0.33393096402121109</v>
          </cell>
          <cell r="Y99">
            <v>0.4481386748441431</v>
          </cell>
          <cell r="Z99">
            <v>0.4101903032393861</v>
          </cell>
          <cell r="AA99">
            <v>0.43749089254377244</v>
          </cell>
          <cell r="AB99">
            <v>0.3402128459082589</v>
          </cell>
          <cell r="AC99">
            <v>0.34545348600837594</v>
          </cell>
          <cell r="AD99">
            <v>0.36036924268026516</v>
          </cell>
          <cell r="AE99">
            <v>0.4742691744105218</v>
          </cell>
          <cell r="AF99">
            <v>0.48637213330699369</v>
          </cell>
          <cell r="AG99">
            <v>0.36994851354201003</v>
          </cell>
          <cell r="AH99">
            <v>0.37895776036074413</v>
          </cell>
          <cell r="AI99">
            <v>0.39757755207739576</v>
          </cell>
          <cell r="AJ99">
            <v>0.44379930170583681</v>
          </cell>
          <cell r="AL99">
            <v>10</v>
          </cell>
          <cell r="AM99">
            <v>0.36482651550883893</v>
          </cell>
          <cell r="AN99">
            <v>0.36492430140490217</v>
          </cell>
          <cell r="AO99">
            <v>0.36646827052577885</v>
          </cell>
          <cell r="AP99">
            <v>0.40017668288243757</v>
          </cell>
          <cell r="AQ99">
            <v>0.44639528000849404</v>
          </cell>
          <cell r="AR99">
            <v>0.36000890671186703</v>
          </cell>
          <cell r="AS99">
            <v>0.33089853148816495</v>
          </cell>
          <cell r="AT99">
            <v>0.44295913064678133</v>
          </cell>
          <cell r="AU99">
            <v>0.40439684692331446</v>
          </cell>
          <cell r="AV99">
            <v>0.43711340596871151</v>
          </cell>
          <cell r="AW99">
            <v>0.3383454075806881</v>
          </cell>
          <cell r="AX99">
            <v>0.34275723273482017</v>
          </cell>
          <cell r="AY99">
            <v>0.35705653935443593</v>
          </cell>
          <cell r="AZ99">
            <v>0.47118419553195529</v>
          </cell>
          <cell r="BA99">
            <v>0.48479076158760831</v>
          </cell>
          <cell r="BB99">
            <v>0.3613871199824048</v>
          </cell>
          <cell r="BC99">
            <v>0.371416558135993</v>
          </cell>
          <cell r="BD99">
            <v>0.39520938913376269</v>
          </cell>
          <cell r="BE99">
            <v>0.43800034836424984</v>
          </cell>
          <cell r="BF99">
            <v>0.35614198744594971</v>
          </cell>
          <cell r="BG99">
            <v>0.35249915594097003</v>
          </cell>
          <cell r="BH99">
            <v>0.39042333241518973</v>
          </cell>
          <cell r="BI99">
            <v>0.42843951842548927</v>
          </cell>
          <cell r="BJ99">
            <v>0.45609981585493792</v>
          </cell>
        </row>
        <row r="100">
          <cell r="Q100">
            <v>20</v>
          </cell>
          <cell r="R100">
            <v>0.35942206535819898</v>
          </cell>
          <cell r="S100">
            <v>0.35482946555757761</v>
          </cell>
          <cell r="T100">
            <v>0.36508673422300042</v>
          </cell>
          <cell r="U100">
            <v>0.39828026368969194</v>
          </cell>
          <cell r="V100">
            <v>0.45092033072865911</v>
          </cell>
          <cell r="W100">
            <v>0.35502698454965476</v>
          </cell>
          <cell r="X100">
            <v>0.32448980098411023</v>
          </cell>
          <cell r="Y100">
            <v>0.43603124385346098</v>
          </cell>
          <cell r="Z100">
            <v>0.40209407464874525</v>
          </cell>
          <cell r="AA100">
            <v>0.42509730341851326</v>
          </cell>
          <cell r="AB100">
            <v>0.32340885834766597</v>
          </cell>
          <cell r="AC100">
            <v>0.33142386098356746</v>
          </cell>
          <cell r="AD100">
            <v>0.35028077918135847</v>
          </cell>
          <cell r="AE100">
            <v>0.46076697769426361</v>
          </cell>
          <cell r="AF100">
            <v>0.46843344967378281</v>
          </cell>
          <cell r="AG100">
            <v>0.33487076701342455</v>
          </cell>
          <cell r="AH100">
            <v>0.35672321338166357</v>
          </cell>
          <cell r="AI100">
            <v>0.38575349337904374</v>
          </cell>
          <cell r="AJ100">
            <v>0.43343472787364751</v>
          </cell>
          <cell r="AL100">
            <v>20</v>
          </cell>
          <cell r="AM100">
            <v>0.35120127013058439</v>
          </cell>
          <cell r="AN100">
            <v>0.35887757075874599</v>
          </cell>
          <cell r="AO100">
            <v>0.3653617307697275</v>
          </cell>
          <cell r="AP100">
            <v>0.39949727864854168</v>
          </cell>
          <cell r="AQ100">
            <v>0.4463395012784514</v>
          </cell>
          <cell r="AR100">
            <v>0.35465198127010217</v>
          </cell>
          <cell r="AS100">
            <v>0.3276778547079866</v>
          </cell>
          <cell r="AT100">
            <v>0.44039697827546692</v>
          </cell>
          <cell r="AU100">
            <v>0.40391728425815382</v>
          </cell>
          <cell r="AV100">
            <v>0.42520094467994218</v>
          </cell>
          <cell r="AW100">
            <v>0.32459818803824353</v>
          </cell>
          <cell r="AX100">
            <v>0.33549382141139011</v>
          </cell>
          <cell r="AY100">
            <v>0.35222921183387029</v>
          </cell>
          <cell r="AZ100">
            <v>0.46348953488179589</v>
          </cell>
          <cell r="BA100">
            <v>0.4700107310317978</v>
          </cell>
          <cell r="BB100">
            <v>0.34308423030087687</v>
          </cell>
          <cell r="BC100">
            <v>0.36445181040100227</v>
          </cell>
          <cell r="BD100">
            <v>0.38606658895515522</v>
          </cell>
          <cell r="BE100">
            <v>0.4347250736207191</v>
          </cell>
          <cell r="BF100">
            <v>0.34338391743495178</v>
          </cell>
          <cell r="BG100">
            <v>0.34662526431978125</v>
          </cell>
          <cell r="BH100">
            <v>0.38601362745855494</v>
          </cell>
          <cell r="BI100">
            <v>0.42540729285230261</v>
          </cell>
          <cell r="BJ100">
            <v>0.44718372566339709</v>
          </cell>
        </row>
        <row r="101">
          <cell r="Q101">
            <v>60</v>
          </cell>
          <cell r="R101">
            <v>0.31533352264619569</v>
          </cell>
          <cell r="S101">
            <v>0.33935533860211298</v>
          </cell>
          <cell r="T101">
            <v>0.35585741932612741</v>
          </cell>
          <cell r="U101">
            <v>0.38948639382855321</v>
          </cell>
          <cell r="V101">
            <v>0.44190479131573046</v>
          </cell>
          <cell r="W101">
            <v>0.33553654578456488</v>
          </cell>
          <cell r="X101">
            <v>0.31644347260874861</v>
          </cell>
          <cell r="Y101">
            <v>0.42923107776234692</v>
          </cell>
          <cell r="Z101">
            <v>0.39924643562720968</v>
          </cell>
          <cell r="AA101">
            <v>0.39531212392079085</v>
          </cell>
          <cell r="AB101">
            <v>0.29740347345758417</v>
          </cell>
          <cell r="AC101">
            <v>0.317903333911777</v>
          </cell>
          <cell r="AD101">
            <v>0.33382895154580505</v>
          </cell>
          <cell r="AE101">
            <v>0.44075205970212522</v>
          </cell>
          <cell r="AF101">
            <v>0.4309448903154387</v>
          </cell>
          <cell r="AG101">
            <v>0.31023143127939051</v>
          </cell>
          <cell r="AH101">
            <v>0.34033101624340278</v>
          </cell>
          <cell r="AI101">
            <v>0.3557822392186355</v>
          </cell>
          <cell r="AJ101">
            <v>0.41552308639638036</v>
          </cell>
          <cell r="AL101">
            <v>60</v>
          </cell>
          <cell r="AM101">
            <v>0.32562462077001175</v>
          </cell>
          <cell r="AN101">
            <v>0.34382641911356249</v>
          </cell>
          <cell r="AO101">
            <v>0.36121926460695131</v>
          </cell>
          <cell r="AP101">
            <v>0.39686213943406862</v>
          </cell>
          <cell r="AQ101">
            <v>0.44589523537819686</v>
          </cell>
          <cell r="AR101">
            <v>0.34042763951823185</v>
          </cell>
          <cell r="AS101">
            <v>0.31871357522958682</v>
          </cell>
          <cell r="AT101">
            <v>0.43279484601977214</v>
          </cell>
          <cell r="AU101">
            <v>0.40215106159613151</v>
          </cell>
          <cell r="AV101">
            <v>0.40000750642037775</v>
          </cell>
          <cell r="AW101">
            <v>0.30244261924604993</v>
          </cell>
          <cell r="AX101">
            <v>0.32097181025312865</v>
          </cell>
          <cell r="AY101">
            <v>0.33884888595505414</v>
          </cell>
          <cell r="AZ101">
            <v>0.44463600299563677</v>
          </cell>
          <cell r="BA101">
            <v>0.4384042359177418</v>
          </cell>
          <cell r="BB101">
            <v>0.31580286334914309</v>
          </cell>
          <cell r="BC101">
            <v>0.3465798424040778</v>
          </cell>
          <cell r="BD101">
            <v>0.36509471118552944</v>
          </cell>
          <cell r="BE101">
            <v>0.42410400846453178</v>
          </cell>
          <cell r="BF101">
            <v>0.32107443572085914</v>
          </cell>
          <cell r="BG101">
            <v>0.33252291175008897</v>
          </cell>
          <cell r="BH101">
            <v>0.37448942694182674</v>
          </cell>
          <cell r="BI101">
            <v>0.41693830312259217</v>
          </cell>
          <cell r="BJ101">
            <v>0.42810232590543879</v>
          </cell>
        </row>
        <row r="102">
          <cell r="Q102">
            <v>100</v>
          </cell>
          <cell r="R102">
            <v>0.31312004304420071</v>
          </cell>
          <cell r="S102">
            <v>0.33807795800734697</v>
          </cell>
          <cell r="T102">
            <v>0.35528300269195867</v>
          </cell>
          <cell r="U102">
            <v>0.39040865992762269</v>
          </cell>
          <cell r="V102">
            <v>0.43576785914005839</v>
          </cell>
          <cell r="W102">
            <v>0.3340545949961039</v>
          </cell>
          <cell r="X102">
            <v>0.31432202891673</v>
          </cell>
          <cell r="Y102">
            <v>0.4278497566329425</v>
          </cell>
          <cell r="Z102">
            <v>0.39678964902039443</v>
          </cell>
          <cell r="AA102">
            <v>0.39399434811102374</v>
          </cell>
          <cell r="AB102">
            <v>0.29668084406464307</v>
          </cell>
          <cell r="AC102">
            <v>0.31904459432838322</v>
          </cell>
          <cell r="AD102">
            <v>0.33188374785815639</v>
          </cell>
          <cell r="AE102">
            <v>0.4344973655609155</v>
          </cell>
          <cell r="AF102">
            <v>0.43075735898692119</v>
          </cell>
          <cell r="AG102">
            <v>0.30430394068633526</v>
          </cell>
          <cell r="AH102">
            <v>0.33665603453212167</v>
          </cell>
          <cell r="AI102">
            <v>0.35547656038317532</v>
          </cell>
          <cell r="AJ102">
            <v>0.41519578004774554</v>
          </cell>
          <cell r="AL102">
            <v>100</v>
          </cell>
          <cell r="AM102">
            <v>0.31319444700402549</v>
          </cell>
          <cell r="AN102">
            <v>0.3350451970531147</v>
          </cell>
          <cell r="AO102">
            <v>0.35762041896224817</v>
          </cell>
          <cell r="AP102">
            <v>0.39444659244598901</v>
          </cell>
          <cell r="AQ102">
            <v>0.44516790944263018</v>
          </cell>
          <cell r="AR102">
            <v>0.33172458936926358</v>
          </cell>
          <cell r="AS102">
            <v>0.31297004038044041</v>
          </cell>
          <cell r="AT102">
            <v>0.42760886997125103</v>
          </cell>
          <cell r="AU102">
            <v>0.40061341236096987</v>
          </cell>
          <cell r="AV102">
            <v>0.38750374312987146</v>
          </cell>
          <cell r="AW102">
            <v>0.29237055787609473</v>
          </cell>
          <cell r="AX102">
            <v>0.31357095528572482</v>
          </cell>
          <cell r="AY102">
            <v>0.3303770852196844</v>
          </cell>
          <cell r="AZ102">
            <v>0.43374582394327882</v>
          </cell>
          <cell r="BA102">
            <v>0.42199050531275939</v>
          </cell>
          <cell r="BB102">
            <v>0.30384379761868108</v>
          </cell>
          <cell r="BC102">
            <v>0.33598014352938982</v>
          </cell>
          <cell r="BD102">
            <v>0.35358700090872835</v>
          </cell>
          <cell r="BE102">
            <v>0.41630946165090593</v>
          </cell>
          <cell r="BF102">
            <v>0.31028334796701618</v>
          </cell>
          <cell r="BG102">
            <v>0.32439158406216745</v>
          </cell>
          <cell r="BH102">
            <v>0.36729834376547799</v>
          </cell>
          <cell r="BI102">
            <v>0.41127882260028592</v>
          </cell>
          <cell r="BJ102">
            <v>0.41822071929508703</v>
          </cell>
        </row>
        <row r="103">
          <cell r="Q103">
            <v>330</v>
          </cell>
          <cell r="R103">
            <v>0.28392222419183472</v>
          </cell>
          <cell r="S103">
            <v>0.31065392679386072</v>
          </cell>
          <cell r="T103">
            <v>0.34263036213667702</v>
          </cell>
          <cell r="U103">
            <v>0.38155688944995658</v>
          </cell>
          <cell r="V103">
            <v>0.43737011041477558</v>
          </cell>
          <cell r="W103">
            <v>0.30622550954969358</v>
          </cell>
          <cell r="X103">
            <v>0.29870979803891234</v>
          </cell>
          <cell r="Y103">
            <v>0.41358534277549991</v>
          </cell>
          <cell r="Z103">
            <v>0.39611961630944481</v>
          </cell>
          <cell r="AA103">
            <v>0.3571823256515379</v>
          </cell>
          <cell r="AB103">
            <v>0.26928154500253071</v>
          </cell>
          <cell r="AC103">
            <v>0.29636471730238606</v>
          </cell>
          <cell r="AD103">
            <v>0.30528939714120201</v>
          </cell>
          <cell r="AE103">
            <v>0.40606930583532663</v>
          </cell>
          <cell r="AF103">
            <v>0.38423151713517911</v>
          </cell>
          <cell r="AG103">
            <v>0.27823185499870928</v>
          </cell>
          <cell r="AH103">
            <v>0.31527918456825138</v>
          </cell>
          <cell r="AI103">
            <v>0.33024303117511428</v>
          </cell>
          <cell r="AJ103">
            <v>0.39633949332201884</v>
          </cell>
          <cell r="AL103">
            <v>330</v>
          </cell>
          <cell r="AM103">
            <v>0.28480580003919648</v>
          </cell>
          <cell r="AN103">
            <v>0.31264255540271008</v>
          </cell>
          <cell r="AO103">
            <v>0.34364862343889402</v>
          </cell>
          <cell r="AP103">
            <v>0.38402069580931908</v>
          </cell>
          <cell r="AQ103">
            <v>0.43716783199886372</v>
          </cell>
          <cell r="AR103">
            <v>0.30882735309557147</v>
          </cell>
          <cell r="AS103">
            <v>0.29717817303181143</v>
          </cell>
          <cell r="AT103">
            <v>0.41245590224560064</v>
          </cell>
          <cell r="AU103">
            <v>0.3944507634210635</v>
          </cell>
          <cell r="AV103">
            <v>0.36023512466229435</v>
          </cell>
          <cell r="AW103">
            <v>0.26985910819638376</v>
          </cell>
          <cell r="AX103">
            <v>0.29598745270320836</v>
          </cell>
          <cell r="AY103">
            <v>0.30752905914621875</v>
          </cell>
          <cell r="AZ103">
            <v>0.40609468524687581</v>
          </cell>
          <cell r="BA103">
            <v>0.38360627671542163</v>
          </cell>
          <cell r="BB103">
            <v>0.2776178413278344</v>
          </cell>
          <cell r="BC103">
            <v>0.30884689753847178</v>
          </cell>
          <cell r="BD103">
            <v>0.32547781437462969</v>
          </cell>
          <cell r="BE103">
            <v>0.39221712485109922</v>
          </cell>
          <cell r="BF103">
            <v>0.28527752566474651</v>
          </cell>
          <cell r="BG103">
            <v>0.3036637696690504</v>
          </cell>
          <cell r="BH103">
            <v>0.3472778498013358</v>
          </cell>
          <cell r="BI103">
            <v>0.39419581733208942</v>
          </cell>
          <cell r="BJ103">
            <v>0.39366974445885988</v>
          </cell>
        </row>
        <row r="104">
          <cell r="Q104">
            <v>1000</v>
          </cell>
          <cell r="R104">
            <v>0.26630373317306544</v>
          </cell>
          <cell r="S104">
            <v>0.29528905710738051</v>
          </cell>
          <cell r="T104">
            <v>0.3273974770533879</v>
          </cell>
          <cell r="U104">
            <v>0.37199200315008163</v>
          </cell>
          <cell r="V104">
            <v>0.39832542167698592</v>
          </cell>
          <cell r="W104">
            <v>0.29038385770920772</v>
          </cell>
          <cell r="X104">
            <v>0.28219018544192492</v>
          </cell>
          <cell r="Y104">
            <v>0.40039802388387474</v>
          </cell>
          <cell r="Z104">
            <v>0.38806061175830137</v>
          </cell>
          <cell r="AA104">
            <v>0.3415192185599798</v>
          </cell>
          <cell r="AB104">
            <v>0.25176123715917104</v>
          </cell>
          <cell r="AC104">
            <v>0.27944915939493514</v>
          </cell>
          <cell r="AD104">
            <v>0.29142432171101912</v>
          </cell>
          <cell r="AE104">
            <v>0.38635821404380177</v>
          </cell>
          <cell r="AF104">
            <v>0.34975543163511008</v>
          </cell>
          <cell r="AG104">
            <v>0.2581566682249033</v>
          </cell>
          <cell r="AH104">
            <v>0.28274272316695748</v>
          </cell>
          <cell r="AI104">
            <v>0.30069498618282275</v>
          </cell>
          <cell r="AJ104">
            <v>0.37018989455462531</v>
          </cell>
          <cell r="AL104">
            <v>1000</v>
          </cell>
          <cell r="AM104">
            <v>0.26021371215727285</v>
          </cell>
          <cell r="AN104">
            <v>0.29166839242579756</v>
          </cell>
          <cell r="AO104">
            <v>0.32502323521123161</v>
          </cell>
          <cell r="AP104">
            <v>0.36809207050655163</v>
          </cell>
          <cell r="AQ104">
            <v>0.39731896766955571</v>
          </cell>
          <cell r="AR104">
            <v>0.28702210907675285</v>
          </cell>
          <cell r="AS104">
            <v>0.28150433627576088</v>
          </cell>
          <cell r="AT104">
            <v>0.39660206074365534</v>
          </cell>
          <cell r="AU104">
            <v>0.38569310112019833</v>
          </cell>
          <cell r="AV104">
            <v>0.33887638188556302</v>
          </cell>
          <cell r="AW104">
            <v>0.25039090554349008</v>
          </cell>
          <cell r="AX104">
            <v>0.28006503526698107</v>
          </cell>
          <cell r="AY104">
            <v>0.28543476762578107</v>
          </cell>
          <cell r="AZ104">
            <v>0.38022318442549263</v>
          </cell>
          <cell r="BA104">
            <v>0.35032443860251761</v>
          </cell>
          <cell r="BB104">
            <v>0.2553011348061352</v>
          </cell>
          <cell r="BC104">
            <v>0.28364539835545094</v>
          </cell>
          <cell r="BD104">
            <v>0.30003842281998294</v>
          </cell>
          <cell r="BE104">
            <v>0.36640154691451288</v>
          </cell>
          <cell r="BF104">
            <v>0.26323196539591276</v>
          </cell>
          <cell r="BG104">
            <v>0.28422079058099764</v>
          </cell>
          <cell r="BH104">
            <v>0.3267746216001628</v>
          </cell>
          <cell r="BI104">
            <v>0.37510247574168887</v>
          </cell>
          <cell r="BJ104">
            <v>0.36217326271921219</v>
          </cell>
        </row>
        <row r="105">
          <cell r="Q105">
            <v>3000</v>
          </cell>
          <cell r="R105">
            <v>0.24709422414624344</v>
          </cell>
          <cell r="S105">
            <v>0.27718194639871185</v>
          </cell>
          <cell r="T105">
            <v>0.30818521009625161</v>
          </cell>
          <cell r="U105">
            <v>0.35221748461848473</v>
          </cell>
          <cell r="V105">
            <v>0.29834387681656804</v>
          </cell>
          <cell r="W105">
            <v>0.27128383180589366</v>
          </cell>
          <cell r="X105">
            <v>0.26512275085659304</v>
          </cell>
          <cell r="Y105">
            <v>0.37922585673528597</v>
          </cell>
          <cell r="Z105">
            <v>0.37436216522333199</v>
          </cell>
          <cell r="AA105">
            <v>0.31884538596493356</v>
          </cell>
          <cell r="AB105">
            <v>0.23182336610435014</v>
          </cell>
          <cell r="AC105">
            <v>0.26347014393787982</v>
          </cell>
          <cell r="AD105">
            <v>0.26750418270715753</v>
          </cell>
          <cell r="AE105">
            <v>0.35530835605704048</v>
          </cell>
          <cell r="AF105">
            <v>0.3171697680806248</v>
          </cell>
          <cell r="AG105">
            <v>0.24117530326247205</v>
          </cell>
          <cell r="AH105">
            <v>0.26710880808635873</v>
          </cell>
          <cell r="AI105">
            <v>0.28369102674514107</v>
          </cell>
          <cell r="AJ105">
            <v>0.34003300584469032</v>
          </cell>
          <cell r="AL105">
            <v>3000</v>
          </cell>
          <cell r="AM105">
            <v>0.23779925510163932</v>
          </cell>
          <cell r="AN105">
            <v>0.27182872887758069</v>
          </cell>
          <cell r="AO105">
            <v>0.30456651322990386</v>
          </cell>
          <cell r="AP105">
            <v>0.34899037473874439</v>
          </cell>
          <cell r="AQ105">
            <v>0.29886464642572885</v>
          </cell>
          <cell r="AR105">
            <v>0.26634735589733705</v>
          </cell>
          <cell r="AS105">
            <v>0.26623418230376622</v>
          </cell>
          <cell r="AT105">
            <v>0.38069964072516338</v>
          </cell>
          <cell r="AU105">
            <v>0.37544789489502733</v>
          </cell>
          <cell r="AV105">
            <v>0.32146531397686839</v>
          </cell>
          <cell r="AW105">
            <v>0.23245362566031752</v>
          </cell>
          <cell r="AX105">
            <v>0.26499659756212918</v>
          </cell>
          <cell r="AY105">
            <v>0.26440716248596441</v>
          </cell>
          <cell r="AZ105">
            <v>0.35569099497823309</v>
          </cell>
          <cell r="BA105">
            <v>0.32040029647552842</v>
          </cell>
          <cell r="BB105">
            <v>0.23496922319489744</v>
          </cell>
          <cell r="BC105">
            <v>0.26013667193934098</v>
          </cell>
          <cell r="BD105">
            <v>0.27641899698716815</v>
          </cell>
          <cell r="BE105">
            <v>0.34084038536131411</v>
          </cell>
          <cell r="BF105">
            <v>0.24289236496354782</v>
          </cell>
          <cell r="BG105">
            <v>0.26579904517070424</v>
          </cell>
          <cell r="BH105">
            <v>0.30652307835704995</v>
          </cell>
          <cell r="BI105">
            <v>0.35524241249332966</v>
          </cell>
          <cell r="BJ105">
            <v>0.31357675229270859</v>
          </cell>
        </row>
        <row r="106">
          <cell r="Q106">
            <v>15000</v>
          </cell>
          <cell r="R106">
            <v>0.19853197647665116</v>
          </cell>
          <cell r="S106">
            <v>0.23941371423309826</v>
          </cell>
          <cell r="T106">
            <v>0.27230042972568846</v>
          </cell>
          <cell r="U106">
            <v>0.31751340081963486</v>
          </cell>
          <cell r="V106">
            <v>0.17785801711779098</v>
          </cell>
          <cell r="W106">
            <v>0.23370709601597997</v>
          </cell>
          <cell r="X106">
            <v>0.24504272531724677</v>
          </cell>
          <cell r="Y106">
            <v>0.35718458023624561</v>
          </cell>
          <cell r="Z106">
            <v>0.359584221542944</v>
          </cell>
          <cell r="AA106">
            <v>0.30254644777361411</v>
          </cell>
          <cell r="AB106">
            <v>0.20835003421186349</v>
          </cell>
          <cell r="AC106">
            <v>0.24504255474942735</v>
          </cell>
          <cell r="AD106">
            <v>0.23124160174690789</v>
          </cell>
          <cell r="AE106">
            <v>0.31932938613233713</v>
          </cell>
          <cell r="AF106">
            <v>0.28368808011959401</v>
          </cell>
          <cell r="AG106">
            <v>0.20302732382804814</v>
          </cell>
          <cell r="AH106">
            <v>0.22197976470162611</v>
          </cell>
          <cell r="AI106">
            <v>0.23746753349233468</v>
          </cell>
          <cell r="AJ106">
            <v>0.30379765114657264</v>
          </cell>
          <cell r="AL106">
            <v>15000</v>
          </cell>
          <cell r="AM106">
            <v>0.20834213584903083</v>
          </cell>
          <cell r="AN106">
            <v>0.24497240721765814</v>
          </cell>
          <cell r="AO106">
            <v>0.27520705540824919</v>
          </cell>
          <cell r="AP106">
            <v>0.32019169253074187</v>
          </cell>
          <cell r="AQ106">
            <v>0.17771536071006344</v>
          </cell>
          <cell r="AR106">
            <v>0.23845120261183547</v>
          </cell>
          <cell r="AS106">
            <v>0.24507885317658332</v>
          </cell>
          <cell r="AT106">
            <v>0.35813999757544696</v>
          </cell>
          <cell r="AU106">
            <v>0.35977588878598732</v>
          </cell>
          <cell r="AV106">
            <v>0.30156853732690425</v>
          </cell>
          <cell r="AW106">
            <v>0.20845635980197902</v>
          </cell>
          <cell r="AX106">
            <v>0.24431034035452093</v>
          </cell>
          <cell r="AY106">
            <v>0.23604758549218841</v>
          </cell>
          <cell r="AZ106">
            <v>0.32234137635267995</v>
          </cell>
          <cell r="BA106">
            <v>0.28192953764373696</v>
          </cell>
          <cell r="BB106">
            <v>0.20809597133217639</v>
          </cell>
          <cell r="BC106">
            <v>0.22892151082836729</v>
          </cell>
          <cell r="BD106">
            <v>0.24496959519487879</v>
          </cell>
          <cell r="BE106">
            <v>0.30577654882412192</v>
          </cell>
          <cell r="BF106">
            <v>0.21583641739875542</v>
          </cell>
          <cell r="BG106">
            <v>0.24082077789428241</v>
          </cell>
          <cell r="BH106">
            <v>0.27859105841769083</v>
          </cell>
          <cell r="BI106">
            <v>0.32702137662338276</v>
          </cell>
          <cell r="BJ106">
            <v>0.2537378118935682</v>
          </cell>
        </row>
        <row r="119">
          <cell r="AO119">
            <v>0.36205717404561433</v>
          </cell>
          <cell r="AP119">
            <v>0.36482651550883893</v>
          </cell>
          <cell r="AQ119">
            <v>0.36482651550883893</v>
          </cell>
          <cell r="AR119">
            <v>-0.2</v>
          </cell>
          <cell r="AS119">
            <v>-0.2</v>
          </cell>
        </row>
        <row r="120">
          <cell r="AO120">
            <v>0.36888900447407702</v>
          </cell>
          <cell r="AP120">
            <v>0.36492430140490217</v>
          </cell>
          <cell r="AQ120">
            <v>0.36492430140490217</v>
          </cell>
          <cell r="AR120">
            <v>0.7</v>
          </cell>
          <cell r="AS120">
            <v>0.7</v>
          </cell>
        </row>
        <row r="121">
          <cell r="AO121">
            <v>0.37233806892646054</v>
          </cell>
          <cell r="AP121">
            <v>0.36646827052577885</v>
          </cell>
          <cell r="AQ121">
            <v>0.36646827052577885</v>
          </cell>
        </row>
        <row r="122">
          <cell r="AO122">
            <v>0.4107953949813109</v>
          </cell>
          <cell r="AP122">
            <v>0.40017668288243757</v>
          </cell>
          <cell r="AQ122">
            <v>0.40017668288243757</v>
          </cell>
        </row>
        <row r="123">
          <cell r="AO123">
            <v>0.4543732443849044</v>
          </cell>
          <cell r="AP123">
            <v>0.44639528000849404</v>
          </cell>
          <cell r="AQ123">
            <v>0.44639528000849404</v>
          </cell>
        </row>
        <row r="124">
          <cell r="R124">
            <v>4.1871464976952655E-2</v>
          </cell>
          <cell r="AO124">
            <v>0.35942206535819898</v>
          </cell>
          <cell r="AP124">
            <v>0.35120127013058439</v>
          </cell>
          <cell r="AQ124">
            <v>0.35120127013058439</v>
          </cell>
        </row>
        <row r="125">
          <cell r="R125">
            <v>3.0432145488730744E-3</v>
          </cell>
          <cell r="AO125">
            <v>0.35482946555757761</v>
          </cell>
          <cell r="AP125">
            <v>0.35887757075874599</v>
          </cell>
          <cell r="AQ125">
            <v>0.35887757075874599</v>
          </cell>
        </row>
        <row r="126">
          <cell r="R126">
            <v>2.1220207865749185E-3</v>
          </cell>
          <cell r="AO126">
            <v>0.36508673422300042</v>
          </cell>
          <cell r="AP126">
            <v>0.3653617307697275</v>
          </cell>
          <cell r="AQ126">
            <v>0.3653617307697275</v>
          </cell>
        </row>
        <row r="127">
          <cell r="R127">
            <v>2.8597351799798942E-3</v>
          </cell>
          <cell r="AO127">
            <v>0.39828026368969194</v>
          </cell>
          <cell r="AP127">
            <v>0.39949727864854168</v>
          </cell>
          <cell r="AQ127">
            <v>0.39949727864854168</v>
          </cell>
        </row>
        <row r="128">
          <cell r="R128">
            <v>9.6628169919958928E-3</v>
          </cell>
          <cell r="AO128">
            <v>0.45092033072865911</v>
          </cell>
          <cell r="AP128">
            <v>0.4463395012784514</v>
          </cell>
          <cell r="AQ128">
            <v>0.4463395012784514</v>
          </cell>
        </row>
        <row r="129">
          <cell r="R129">
            <v>3.1525468503222909E-3</v>
          </cell>
          <cell r="AO129">
            <v>0.31533352264619569</v>
          </cell>
          <cell r="AP129">
            <v>0.32562462077001175</v>
          </cell>
          <cell r="AQ129">
            <v>0.32562462077001175</v>
          </cell>
        </row>
        <row r="130">
          <cell r="R130">
            <v>2.3100961054302316E-3</v>
          </cell>
          <cell r="AO130">
            <v>0.33935533860211298</v>
          </cell>
          <cell r="AP130">
            <v>0.34382641911356249</v>
          </cell>
          <cell r="AQ130">
            <v>0.34382641911356249</v>
          </cell>
        </row>
        <row r="131">
          <cell r="R131">
            <v>2.9099744958545337E-3</v>
          </cell>
          <cell r="AO131">
            <v>0.35585741932612741</v>
          </cell>
          <cell r="AP131">
            <v>0.36121926460695131</v>
          </cell>
          <cell r="AQ131">
            <v>0.36121926460695131</v>
          </cell>
        </row>
        <row r="132">
          <cell r="R132">
            <v>4.187146497695271E-2</v>
          </cell>
          <cell r="AO132">
            <v>0.38948639382855321</v>
          </cell>
          <cell r="AP132">
            <v>0.39686213943406862</v>
          </cell>
          <cell r="AQ132">
            <v>0.39686213943406862</v>
          </cell>
        </row>
        <row r="133">
          <cell r="R133">
            <v>3.0432145488730189E-3</v>
          </cell>
          <cell r="AO133">
            <v>0.44190479131573046</v>
          </cell>
          <cell r="AP133">
            <v>0.44589523537819686</v>
          </cell>
          <cell r="AQ133">
            <v>0.44589523537819686</v>
          </cell>
        </row>
        <row r="134">
          <cell r="R134">
            <v>2.1220207865749185E-3</v>
          </cell>
          <cell r="AO134">
            <v>0.31312004304420071</v>
          </cell>
          <cell r="AP134">
            <v>0.31319444700402549</v>
          </cell>
          <cell r="AQ134">
            <v>0.31319444700402549</v>
          </cell>
        </row>
        <row r="135">
          <cell r="R135">
            <v>2.8597351799798942E-3</v>
          </cell>
          <cell r="AO135">
            <v>0.33807795800734697</v>
          </cell>
          <cell r="AP135">
            <v>0.3350451970531147</v>
          </cell>
          <cell r="AQ135">
            <v>0.3350451970531147</v>
          </cell>
        </row>
        <row r="136">
          <cell r="R136">
            <v>9.6628169919958928E-3</v>
          </cell>
          <cell r="AO136">
            <v>0.35528300269195867</v>
          </cell>
          <cell r="AP136">
            <v>0.35762041896224817</v>
          </cell>
          <cell r="AQ136">
            <v>0.35762041896224817</v>
          </cell>
        </row>
        <row r="137">
          <cell r="R137">
            <v>3.1525468503222354E-3</v>
          </cell>
          <cell r="AO137">
            <v>0.39040865992762269</v>
          </cell>
          <cell r="AP137">
            <v>0.39444659244598901</v>
          </cell>
          <cell r="AQ137">
            <v>0.39444659244598901</v>
          </cell>
        </row>
        <row r="138">
          <cell r="R138">
            <v>2.3100961054302593E-3</v>
          </cell>
          <cell r="AO138">
            <v>0.43576785914005839</v>
          </cell>
          <cell r="AP138">
            <v>0.44516790944263018</v>
          </cell>
          <cell r="AQ138">
            <v>0.44516790944263018</v>
          </cell>
        </row>
        <row r="139">
          <cell r="R139">
            <v>2.9099744958545615E-3</v>
          </cell>
          <cell r="AO139">
            <v>0.28392222419183472</v>
          </cell>
          <cell r="AP139">
            <v>0.28480580003919648</v>
          </cell>
          <cell r="AQ139">
            <v>0.28480580003919648</v>
          </cell>
        </row>
        <row r="140">
          <cell r="AO140">
            <v>0.31065392679386072</v>
          </cell>
          <cell r="AP140">
            <v>0.31264255540271008</v>
          </cell>
          <cell r="AQ140">
            <v>0.31264255540271008</v>
          </cell>
        </row>
        <row r="141">
          <cell r="AO141">
            <v>0.34263036213667702</v>
          </cell>
          <cell r="AP141">
            <v>0.34364862343889402</v>
          </cell>
          <cell r="AQ141">
            <v>0.34364862343889402</v>
          </cell>
        </row>
        <row r="142">
          <cell r="AO142">
            <v>0.38155688944995658</v>
          </cell>
          <cell r="AP142">
            <v>0.38402069580931908</v>
          </cell>
          <cell r="AQ142">
            <v>0.38402069580931908</v>
          </cell>
        </row>
        <row r="143">
          <cell r="AO143">
            <v>0.43737011041477558</v>
          </cell>
          <cell r="AP143">
            <v>0.43716783199886372</v>
          </cell>
          <cell r="AQ143">
            <v>0.43716783199886372</v>
          </cell>
        </row>
        <row r="144">
          <cell r="AO144">
            <v>0.26630373317306544</v>
          </cell>
          <cell r="AP144">
            <v>0.26021371215727285</v>
          </cell>
          <cell r="AQ144">
            <v>0.26021371215727285</v>
          </cell>
        </row>
        <row r="145">
          <cell r="AO145">
            <v>0.29528905710738051</v>
          </cell>
          <cell r="AP145">
            <v>0.29166839242579756</v>
          </cell>
          <cell r="AQ145">
            <v>0.29166839242579756</v>
          </cell>
        </row>
        <row r="146">
          <cell r="AO146">
            <v>0.3273974770533879</v>
          </cell>
          <cell r="AP146">
            <v>0.32502323521123161</v>
          </cell>
          <cell r="AQ146">
            <v>0.32502323521123161</v>
          </cell>
        </row>
        <row r="147">
          <cell r="AO147">
            <v>0.37199200315008163</v>
          </cell>
          <cell r="AP147">
            <v>0.36809207050655163</v>
          </cell>
          <cell r="AQ147">
            <v>0.36809207050655163</v>
          </cell>
        </row>
        <row r="148">
          <cell r="AO148">
            <v>0.39832542167698592</v>
          </cell>
          <cell r="AP148">
            <v>0.39731896766955571</v>
          </cell>
          <cell r="AQ148">
            <v>0.39731896766955571</v>
          </cell>
        </row>
        <row r="149">
          <cell r="AO149">
            <v>0.24709422414624344</v>
          </cell>
          <cell r="AP149">
            <v>0.23779925510163932</v>
          </cell>
          <cell r="AQ149">
            <v>0.23779925510163932</v>
          </cell>
        </row>
        <row r="150">
          <cell r="AO150">
            <v>0.27718194639871185</v>
          </cell>
          <cell r="AP150">
            <v>0.27182872887758069</v>
          </cell>
          <cell r="AQ150">
            <v>0.27182872887758069</v>
          </cell>
        </row>
        <row r="151">
          <cell r="AO151">
            <v>0.30818521009625161</v>
          </cell>
          <cell r="AP151">
            <v>0.30456651322990386</v>
          </cell>
          <cell r="AQ151">
            <v>0.30456651322990386</v>
          </cell>
        </row>
        <row r="152">
          <cell r="AO152">
            <v>0.35221748461848473</v>
          </cell>
          <cell r="AP152">
            <v>0.34899037473874439</v>
          </cell>
          <cell r="AQ152">
            <v>0.34899037473874439</v>
          </cell>
        </row>
        <row r="153">
          <cell r="AO153">
            <v>0.29834387681656804</v>
          </cell>
          <cell r="AP153">
            <v>0.29886464642572885</v>
          </cell>
          <cell r="AQ153">
            <v>0.29886464642572885</v>
          </cell>
        </row>
        <row r="154">
          <cell r="AO154">
            <v>0.19853197647665116</v>
          </cell>
          <cell r="AP154">
            <v>0.20834213584903083</v>
          </cell>
          <cell r="AQ154">
            <v>0.20834213584903083</v>
          </cell>
        </row>
        <row r="155">
          <cell r="AO155">
            <v>0.23941371423309826</v>
          </cell>
          <cell r="AP155">
            <v>0.24497240721765814</v>
          </cell>
          <cell r="AQ155">
            <v>0.24497240721765814</v>
          </cell>
        </row>
        <row r="156">
          <cell r="AO156">
            <v>0.27230042972568846</v>
          </cell>
          <cell r="AP156">
            <v>0.27520705540824919</v>
          </cell>
          <cell r="AQ156">
            <v>0.27520705540824919</v>
          </cell>
        </row>
        <row r="157">
          <cell r="AO157">
            <v>0.31751340081963486</v>
          </cell>
          <cell r="AP157">
            <v>0.32019169253074187</v>
          </cell>
          <cell r="AQ157">
            <v>0.32019169253074187</v>
          </cell>
        </row>
        <row r="158">
          <cell r="AO158">
            <v>0.17785801711779098</v>
          </cell>
          <cell r="AP158">
            <v>0.17771536071006344</v>
          </cell>
          <cell r="AQ158">
            <v>0.17771536071006344</v>
          </cell>
        </row>
        <row r="159">
          <cell r="AO159">
            <v>0.36115629012500461</v>
          </cell>
          <cell r="AP159">
            <v>0.36000890671186703</v>
          </cell>
          <cell r="AQ159">
            <v>0.36000890671186703</v>
          </cell>
        </row>
        <row r="160">
          <cell r="AO160">
            <v>0.33393096402121109</v>
          </cell>
          <cell r="AP160">
            <v>0.33089853148816495</v>
          </cell>
          <cell r="AQ160">
            <v>0.33089853148816495</v>
          </cell>
        </row>
        <row r="161">
          <cell r="AO161">
            <v>0.4481386748441431</v>
          </cell>
          <cell r="AP161">
            <v>0.44295913064678133</v>
          </cell>
          <cell r="AQ161">
            <v>0.44295913064678133</v>
          </cell>
        </row>
        <row r="162">
          <cell r="AO162">
            <v>0.4101903032393861</v>
          </cell>
          <cell r="AP162">
            <v>0.40439684692331446</v>
          </cell>
          <cell r="AQ162">
            <v>0.40439684692331446</v>
          </cell>
        </row>
        <row r="163">
          <cell r="AO163">
            <v>0.43749089254377244</v>
          </cell>
          <cell r="AP163">
            <v>0.43711340596871151</v>
          </cell>
          <cell r="AQ163">
            <v>0.43711340596871151</v>
          </cell>
        </row>
        <row r="164">
          <cell r="AO164">
            <v>0.35502698454965476</v>
          </cell>
          <cell r="AP164">
            <v>0.35465198127010217</v>
          </cell>
          <cell r="AQ164">
            <v>0.35465198127010217</v>
          </cell>
        </row>
        <row r="165">
          <cell r="AO165">
            <v>0.32448980098411023</v>
          </cell>
          <cell r="AP165">
            <v>0.3276778547079866</v>
          </cell>
          <cell r="AQ165">
            <v>0.3276778547079866</v>
          </cell>
        </row>
        <row r="166">
          <cell r="AO166">
            <v>0.43603124385346098</v>
          </cell>
          <cell r="AP166">
            <v>0.44039697827546692</v>
          </cell>
          <cell r="AQ166">
            <v>0.44039697827546692</v>
          </cell>
        </row>
        <row r="167">
          <cell r="AO167">
            <v>0.40209407464874525</v>
          </cell>
          <cell r="AP167">
            <v>0.40391728425815382</v>
          </cell>
          <cell r="AQ167">
            <v>0.40391728425815382</v>
          </cell>
        </row>
        <row r="168">
          <cell r="AO168">
            <v>0.42509730341851326</v>
          </cell>
          <cell r="AP168">
            <v>0.42520094467994218</v>
          </cell>
          <cell r="AQ168">
            <v>0.42520094467994218</v>
          </cell>
        </row>
        <row r="169">
          <cell r="AO169">
            <v>0.33553654578456488</v>
          </cell>
          <cell r="AP169">
            <v>0.34042763951823185</v>
          </cell>
          <cell r="AQ169">
            <v>0.34042763951823185</v>
          </cell>
        </row>
        <row r="170">
          <cell r="AO170">
            <v>0.31644347260874861</v>
          </cell>
          <cell r="AP170">
            <v>0.31871357522958682</v>
          </cell>
          <cell r="AQ170">
            <v>0.31871357522958682</v>
          </cell>
        </row>
        <row r="171">
          <cell r="AO171">
            <v>0.42923107776234692</v>
          </cell>
          <cell r="AP171">
            <v>0.43279484601977214</v>
          </cell>
          <cell r="AQ171">
            <v>0.43279484601977214</v>
          </cell>
        </row>
        <row r="172">
          <cell r="AO172">
            <v>0.39924643562720968</v>
          </cell>
          <cell r="AP172">
            <v>0.40215106159613151</v>
          </cell>
          <cell r="AQ172">
            <v>0.40215106159613151</v>
          </cell>
        </row>
        <row r="173">
          <cell r="AO173">
            <v>0.39531212392079085</v>
          </cell>
          <cell r="AP173">
            <v>0.40000750642037775</v>
          </cell>
          <cell r="AQ173">
            <v>0.40000750642037775</v>
          </cell>
        </row>
        <row r="174">
          <cell r="AO174">
            <v>0.3340545949961039</v>
          </cell>
          <cell r="AP174">
            <v>0.33172458936926358</v>
          </cell>
          <cell r="AQ174">
            <v>0.33172458936926358</v>
          </cell>
        </row>
        <row r="175">
          <cell r="AO175">
            <v>0.31432202891673</v>
          </cell>
          <cell r="AP175">
            <v>0.31297004038044041</v>
          </cell>
          <cell r="AQ175">
            <v>0.31297004038044041</v>
          </cell>
        </row>
        <row r="176">
          <cell r="AO176">
            <v>0.4278497566329425</v>
          </cell>
          <cell r="AP176">
            <v>0.42760886997125103</v>
          </cell>
          <cell r="AQ176">
            <v>0.42760886997125103</v>
          </cell>
        </row>
        <row r="177">
          <cell r="AO177">
            <v>0.39678964902039443</v>
          </cell>
          <cell r="AP177">
            <v>0.40061341236096987</v>
          </cell>
          <cell r="AQ177">
            <v>0.40061341236096987</v>
          </cell>
        </row>
        <row r="178">
          <cell r="AO178">
            <v>0.39399434811102374</v>
          </cell>
          <cell r="AP178">
            <v>0.38750374312987146</v>
          </cell>
          <cell r="AQ178">
            <v>0.38750374312987146</v>
          </cell>
        </row>
        <row r="179">
          <cell r="AO179">
            <v>0.30622550954969358</v>
          </cell>
          <cell r="AP179">
            <v>0.30882735309557147</v>
          </cell>
          <cell r="AQ179">
            <v>0.30882735309557147</v>
          </cell>
        </row>
        <row r="180">
          <cell r="AO180">
            <v>0.29870979803891234</v>
          </cell>
          <cell r="AP180">
            <v>0.29717817303181143</v>
          </cell>
          <cell r="AQ180">
            <v>0.29717817303181143</v>
          </cell>
        </row>
        <row r="181">
          <cell r="AO181">
            <v>0.41358534277549991</v>
          </cell>
          <cell r="AP181">
            <v>0.41245590224560064</v>
          </cell>
          <cell r="AQ181">
            <v>0.41245590224560064</v>
          </cell>
        </row>
        <row r="182">
          <cell r="AO182">
            <v>0.39611961630944481</v>
          </cell>
          <cell r="AP182">
            <v>0.3944507634210635</v>
          </cell>
          <cell r="AQ182">
            <v>0.3944507634210635</v>
          </cell>
        </row>
        <row r="183">
          <cell r="AO183">
            <v>0.3571823256515379</v>
          </cell>
          <cell r="AP183">
            <v>0.36023512466229435</v>
          </cell>
          <cell r="AQ183">
            <v>0.36023512466229435</v>
          </cell>
        </row>
        <row r="184">
          <cell r="AO184">
            <v>0.29038385770920772</v>
          </cell>
          <cell r="AP184">
            <v>0.28702210907675285</v>
          </cell>
          <cell r="AQ184">
            <v>0.28702210907675285</v>
          </cell>
        </row>
        <row r="185">
          <cell r="AO185">
            <v>0.28219018544192492</v>
          </cell>
          <cell r="AP185">
            <v>0.28150433627576088</v>
          </cell>
          <cell r="AQ185">
            <v>0.28150433627576088</v>
          </cell>
        </row>
        <row r="186">
          <cell r="AO186">
            <v>0.40039802388387474</v>
          </cell>
          <cell r="AP186">
            <v>0.39660206074365534</v>
          </cell>
          <cell r="AQ186">
            <v>0.39660206074365534</v>
          </cell>
        </row>
        <row r="187">
          <cell r="AO187">
            <v>0.38806061175830137</v>
          </cell>
          <cell r="AP187">
            <v>0.38569310112019833</v>
          </cell>
          <cell r="AQ187">
            <v>0.38569310112019833</v>
          </cell>
        </row>
        <row r="188">
          <cell r="AO188">
            <v>0.3415192185599798</v>
          </cell>
          <cell r="AP188">
            <v>0.33887638188556302</v>
          </cell>
          <cell r="AQ188">
            <v>0.33887638188556302</v>
          </cell>
        </row>
        <row r="189">
          <cell r="AO189">
            <v>0.27128383180589366</v>
          </cell>
          <cell r="AP189">
            <v>0.26634735589733705</v>
          </cell>
          <cell r="AQ189">
            <v>0.26634735589733705</v>
          </cell>
        </row>
        <row r="190">
          <cell r="AO190">
            <v>0.26512275085659304</v>
          </cell>
          <cell r="AP190">
            <v>0.26623418230376622</v>
          </cell>
          <cell r="AQ190">
            <v>0.26623418230376622</v>
          </cell>
        </row>
        <row r="191">
          <cell r="AO191">
            <v>0.37922585673528597</v>
          </cell>
          <cell r="AP191">
            <v>0.38069964072516338</v>
          </cell>
          <cell r="AQ191">
            <v>0.38069964072516338</v>
          </cell>
        </row>
        <row r="192">
          <cell r="AO192">
            <v>0.37436216522333199</v>
          </cell>
          <cell r="AP192">
            <v>0.37544789489502733</v>
          </cell>
          <cell r="AQ192">
            <v>0.37544789489502733</v>
          </cell>
        </row>
        <row r="193">
          <cell r="AO193">
            <v>0.31884538596493356</v>
          </cell>
          <cell r="AP193">
            <v>0.32146531397686839</v>
          </cell>
          <cell r="AQ193">
            <v>0.32146531397686839</v>
          </cell>
        </row>
        <row r="194">
          <cell r="AO194">
            <v>0.23370709601597997</v>
          </cell>
          <cell r="AP194">
            <v>0.23845120261183547</v>
          </cell>
          <cell r="AQ194">
            <v>0.23845120261183547</v>
          </cell>
        </row>
        <row r="195">
          <cell r="AO195">
            <v>0.24504272531724677</v>
          </cell>
          <cell r="AP195">
            <v>0.24507885317658332</v>
          </cell>
          <cell r="AQ195">
            <v>0.24507885317658332</v>
          </cell>
        </row>
        <row r="196">
          <cell r="AO196">
            <v>0.35718458023624561</v>
          </cell>
          <cell r="AP196">
            <v>0.35813999757544696</v>
          </cell>
          <cell r="AQ196">
            <v>0.35813999757544696</v>
          </cell>
        </row>
        <row r="197">
          <cell r="AO197">
            <v>0.359584221542944</v>
          </cell>
          <cell r="AP197">
            <v>0.35977588878598732</v>
          </cell>
          <cell r="AQ197">
            <v>0.35977588878598732</v>
          </cell>
        </row>
        <row r="198">
          <cell r="AO198">
            <v>0.30254644777361411</v>
          </cell>
          <cell r="AP198">
            <v>0.30156853732690425</v>
          </cell>
          <cell r="AQ198">
            <v>0.30156853732690425</v>
          </cell>
        </row>
        <row r="199">
          <cell r="AO199">
            <v>0.3402128459082589</v>
          </cell>
          <cell r="AP199">
            <v>0.3383454075806881</v>
          </cell>
          <cell r="AQ199">
            <v>0.3383454075806881</v>
          </cell>
        </row>
        <row r="200">
          <cell r="AO200">
            <v>0.34545348600837594</v>
          </cell>
          <cell r="AP200">
            <v>0.34275723273482017</v>
          </cell>
          <cell r="AQ200">
            <v>0.34275723273482017</v>
          </cell>
        </row>
        <row r="201">
          <cell r="AO201">
            <v>0.36036924268026516</v>
          </cell>
          <cell r="AP201">
            <v>0.35705653935443593</v>
          </cell>
          <cell r="AQ201">
            <v>0.35705653935443593</v>
          </cell>
        </row>
        <row r="202">
          <cell r="AO202">
            <v>0.4742691744105218</v>
          </cell>
          <cell r="AP202">
            <v>0.47118419553195529</v>
          </cell>
          <cell r="AQ202">
            <v>0.47118419553195529</v>
          </cell>
        </row>
        <row r="203">
          <cell r="AO203">
            <v>0.48637213330699369</v>
          </cell>
          <cell r="AP203">
            <v>0.48479076158760831</v>
          </cell>
          <cell r="AQ203">
            <v>0.48479076158760831</v>
          </cell>
        </row>
        <row r="204">
          <cell r="AO204">
            <v>0.32340885834766597</v>
          </cell>
          <cell r="AP204">
            <v>0.32459818803824353</v>
          </cell>
          <cell r="AQ204">
            <v>0.32459818803824353</v>
          </cell>
        </row>
        <row r="205">
          <cell r="AO205">
            <v>0.33142386098356746</v>
          </cell>
          <cell r="AP205">
            <v>0.33549382141139011</v>
          </cell>
          <cell r="AQ205">
            <v>0.33549382141139011</v>
          </cell>
        </row>
        <row r="206">
          <cell r="AO206">
            <v>0.35028077918135847</v>
          </cell>
          <cell r="AP206">
            <v>0.35222921183387029</v>
          </cell>
          <cell r="AQ206">
            <v>0.35222921183387029</v>
          </cell>
        </row>
        <row r="207">
          <cell r="AO207">
            <v>0.46076697769426361</v>
          </cell>
          <cell r="AP207">
            <v>0.46348953488179589</v>
          </cell>
          <cell r="AQ207">
            <v>0.46348953488179589</v>
          </cell>
        </row>
        <row r="208">
          <cell r="AO208">
            <v>0.46843344967378281</v>
          </cell>
          <cell r="AP208">
            <v>0.4700107310317978</v>
          </cell>
          <cell r="AQ208">
            <v>0.4700107310317978</v>
          </cell>
        </row>
        <row r="209">
          <cell r="AO209">
            <v>0.29740347345758417</v>
          </cell>
          <cell r="AP209">
            <v>0.30244261924604993</v>
          </cell>
          <cell r="AQ209">
            <v>0.30244261924604993</v>
          </cell>
        </row>
        <row r="210">
          <cell r="AO210">
            <v>0.317903333911777</v>
          </cell>
          <cell r="AP210">
            <v>0.32097181025312865</v>
          </cell>
          <cell r="AQ210">
            <v>0.32097181025312865</v>
          </cell>
        </row>
        <row r="211">
          <cell r="AO211">
            <v>0.33382895154580505</v>
          </cell>
          <cell r="AP211">
            <v>0.33884888595505414</v>
          </cell>
          <cell r="AQ211">
            <v>0.33884888595505414</v>
          </cell>
        </row>
        <row r="212">
          <cell r="AO212">
            <v>0.44075205970212522</v>
          </cell>
          <cell r="AP212">
            <v>0.44463600299563677</v>
          </cell>
          <cell r="AQ212">
            <v>0.44463600299563677</v>
          </cell>
        </row>
        <row r="213">
          <cell r="AO213">
            <v>0.4309448903154387</v>
          </cell>
          <cell r="AP213">
            <v>0.4384042359177418</v>
          </cell>
          <cell r="AQ213">
            <v>0.4384042359177418</v>
          </cell>
        </row>
        <row r="214">
          <cell r="AO214">
            <v>0.29668084406464307</v>
          </cell>
          <cell r="AP214">
            <v>0.29237055787609473</v>
          </cell>
          <cell r="AQ214">
            <v>0.29237055787609473</v>
          </cell>
        </row>
        <row r="215">
          <cell r="AO215">
            <v>0.31904459432838322</v>
          </cell>
          <cell r="AP215">
            <v>0.31357095528572482</v>
          </cell>
          <cell r="AQ215">
            <v>0.31357095528572482</v>
          </cell>
        </row>
        <row r="216">
          <cell r="AO216">
            <v>0.33188374785815639</v>
          </cell>
          <cell r="AP216">
            <v>0.3303770852196844</v>
          </cell>
          <cell r="AQ216">
            <v>0.3303770852196844</v>
          </cell>
        </row>
        <row r="217">
          <cell r="AO217">
            <v>0.4344973655609155</v>
          </cell>
          <cell r="AP217">
            <v>0.43374582394327882</v>
          </cell>
          <cell r="AQ217">
            <v>0.43374582394327882</v>
          </cell>
        </row>
        <row r="218">
          <cell r="AO218">
            <v>0.43075735898692119</v>
          </cell>
          <cell r="AP218">
            <v>0.42199050531275939</v>
          </cell>
          <cell r="AQ218">
            <v>0.42199050531275939</v>
          </cell>
        </row>
        <row r="219">
          <cell r="AO219">
            <v>0.26928154500253071</v>
          </cell>
          <cell r="AP219">
            <v>0.26985910819638376</v>
          </cell>
          <cell r="AQ219">
            <v>0.26985910819638376</v>
          </cell>
        </row>
        <row r="220">
          <cell r="AO220">
            <v>0.29636471730238606</v>
          </cell>
          <cell r="AP220">
            <v>0.29598745270320836</v>
          </cell>
          <cell r="AQ220">
            <v>0.29598745270320836</v>
          </cell>
        </row>
        <row r="221">
          <cell r="AO221">
            <v>0.30528939714120201</v>
          </cell>
          <cell r="AP221">
            <v>0.30752905914621875</v>
          </cell>
          <cell r="AQ221">
            <v>0.30752905914621875</v>
          </cell>
        </row>
        <row r="222">
          <cell r="AO222">
            <v>0.40606930583532663</v>
          </cell>
          <cell r="AP222">
            <v>0.40609468524687581</v>
          </cell>
          <cell r="AQ222">
            <v>0.40609468524687581</v>
          </cell>
        </row>
        <row r="223">
          <cell r="AO223">
            <v>0.38423151713517911</v>
          </cell>
          <cell r="AP223">
            <v>0.38360627671542163</v>
          </cell>
          <cell r="AQ223">
            <v>0.38360627671542163</v>
          </cell>
        </row>
        <row r="224">
          <cell r="AO224">
            <v>0.25176123715917104</v>
          </cell>
          <cell r="AP224">
            <v>0.25039090554349008</v>
          </cell>
          <cell r="AQ224">
            <v>0.25039090554349008</v>
          </cell>
        </row>
        <row r="225">
          <cell r="AO225">
            <v>0.27944915939493514</v>
          </cell>
          <cell r="AP225">
            <v>0.28006503526698107</v>
          </cell>
          <cell r="AQ225">
            <v>0.28006503526698107</v>
          </cell>
        </row>
        <row r="226">
          <cell r="AO226">
            <v>0.29142432171101912</v>
          </cell>
          <cell r="AP226">
            <v>0.28543476762578107</v>
          </cell>
          <cell r="AQ226">
            <v>0.28543476762578107</v>
          </cell>
        </row>
        <row r="227">
          <cell r="AO227">
            <v>0.38635821404380177</v>
          </cell>
          <cell r="AP227">
            <v>0.38022318442549263</v>
          </cell>
          <cell r="AQ227">
            <v>0.38022318442549263</v>
          </cell>
        </row>
        <row r="228">
          <cell r="AO228">
            <v>0.34975543163511008</v>
          </cell>
          <cell r="AP228">
            <v>0.35032443860251761</v>
          </cell>
          <cell r="AQ228">
            <v>0.35032443860251761</v>
          </cell>
        </row>
        <row r="229">
          <cell r="AO229">
            <v>0.23182336610435014</v>
          </cell>
          <cell r="AP229">
            <v>0.23245362566031752</v>
          </cell>
          <cell r="AQ229">
            <v>0.23245362566031752</v>
          </cell>
        </row>
        <row r="230">
          <cell r="AO230">
            <v>0.26347014393787982</v>
          </cell>
          <cell r="AP230">
            <v>0.26499659756212918</v>
          </cell>
          <cell r="AQ230">
            <v>0.26499659756212918</v>
          </cell>
        </row>
        <row r="231">
          <cell r="AO231">
            <v>0.26750418270715753</v>
          </cell>
          <cell r="AP231">
            <v>0.26440716248596441</v>
          </cell>
          <cell r="AQ231">
            <v>0.26440716248596441</v>
          </cell>
        </row>
        <row r="232">
          <cell r="AO232">
            <v>0.35530835605704048</v>
          </cell>
          <cell r="AP232">
            <v>0.35569099497823309</v>
          </cell>
          <cell r="AQ232">
            <v>0.35569099497823309</v>
          </cell>
        </row>
        <row r="233">
          <cell r="AO233">
            <v>0.3171697680806248</v>
          </cell>
          <cell r="AP233">
            <v>0.32040029647552842</v>
          </cell>
          <cell r="AQ233">
            <v>0.32040029647552842</v>
          </cell>
        </row>
        <row r="234">
          <cell r="AO234">
            <v>0.20835003421186349</v>
          </cell>
          <cell r="AP234">
            <v>0.20845635980197902</v>
          </cell>
          <cell r="AQ234">
            <v>0.20845635980197902</v>
          </cell>
        </row>
        <row r="235">
          <cell r="AO235">
            <v>0.24504255474942735</v>
          </cell>
          <cell r="AP235">
            <v>0.24431034035452093</v>
          </cell>
          <cell r="AQ235">
            <v>0.24431034035452093</v>
          </cell>
        </row>
        <row r="236">
          <cell r="AO236">
            <v>0.23124160174690789</v>
          </cell>
          <cell r="AP236">
            <v>0.23604758549218841</v>
          </cell>
          <cell r="AQ236">
            <v>0.23604758549218841</v>
          </cell>
        </row>
        <row r="237">
          <cell r="AO237">
            <v>0.31932938613233713</v>
          </cell>
          <cell r="AP237">
            <v>0.32234137635267995</v>
          </cell>
          <cell r="AQ237">
            <v>0.32234137635267995</v>
          </cell>
        </row>
        <row r="238">
          <cell r="AO238">
            <v>0.28368808011959401</v>
          </cell>
          <cell r="AP238">
            <v>0.28192953764373696</v>
          </cell>
          <cell r="AQ238">
            <v>0.28192953764373696</v>
          </cell>
        </row>
        <row r="239">
          <cell r="AO239">
            <v>0.36994851354201003</v>
          </cell>
          <cell r="AP239">
            <v>0.3613871199824048</v>
          </cell>
          <cell r="AQ239">
            <v>0.3613871199824048</v>
          </cell>
        </row>
        <row r="240">
          <cell r="AO240">
            <v>0.37895776036074413</v>
          </cell>
          <cell r="AP240">
            <v>0.371416558135993</v>
          </cell>
          <cell r="AQ240">
            <v>0.371416558135993</v>
          </cell>
        </row>
        <row r="241">
          <cell r="AO241">
            <v>0.39757755207739576</v>
          </cell>
          <cell r="AP241">
            <v>0.39520938913376269</v>
          </cell>
          <cell r="AQ241">
            <v>0.39520938913376269</v>
          </cell>
        </row>
        <row r="242">
          <cell r="AO242">
            <v>0.44379930170583681</v>
          </cell>
          <cell r="AP242">
            <v>0.43800034836424984</v>
          </cell>
          <cell r="AQ242">
            <v>0.43800034836424984</v>
          </cell>
        </row>
        <row r="243">
          <cell r="AO243">
            <v>0.33487076701342455</v>
          </cell>
          <cell r="AP243">
            <v>0.34308423030087687</v>
          </cell>
          <cell r="AQ243">
            <v>0.34308423030087687</v>
          </cell>
        </row>
        <row r="244">
          <cell r="AO244">
            <v>0.35672321338166357</v>
          </cell>
          <cell r="AP244">
            <v>0.36445181040100227</v>
          </cell>
          <cell r="AQ244">
            <v>0.36445181040100227</v>
          </cell>
        </row>
        <row r="245">
          <cell r="AO245">
            <v>0.38575349337904374</v>
          </cell>
          <cell r="AP245">
            <v>0.38606658895515522</v>
          </cell>
          <cell r="AQ245">
            <v>0.38606658895515522</v>
          </cell>
        </row>
        <row r="246">
          <cell r="AO246">
            <v>0.43343472787364751</v>
          </cell>
          <cell r="AP246">
            <v>0.4347250736207191</v>
          </cell>
          <cell r="AQ246">
            <v>0.4347250736207191</v>
          </cell>
        </row>
        <row r="247">
          <cell r="AO247">
            <v>0.31023143127939051</v>
          </cell>
          <cell r="AP247">
            <v>0.31580286334914309</v>
          </cell>
          <cell r="AQ247">
            <v>0.31580286334914309</v>
          </cell>
        </row>
        <row r="248">
          <cell r="AO248">
            <v>0.34033101624340278</v>
          </cell>
          <cell r="AP248">
            <v>0.3465798424040778</v>
          </cell>
          <cell r="AQ248">
            <v>0.3465798424040778</v>
          </cell>
        </row>
        <row r="249">
          <cell r="AO249">
            <v>0.3557822392186355</v>
          </cell>
          <cell r="AP249">
            <v>0.36509471118552944</v>
          </cell>
          <cell r="AQ249">
            <v>0.36509471118552944</v>
          </cell>
        </row>
        <row r="250">
          <cell r="AO250">
            <v>0.41552308639638036</v>
          </cell>
          <cell r="AP250">
            <v>0.42410400846453178</v>
          </cell>
          <cell r="AQ250">
            <v>0.42410400846453178</v>
          </cell>
        </row>
        <row r="251">
          <cell r="AO251">
            <v>0.30430394068633526</v>
          </cell>
          <cell r="AP251">
            <v>0.30384379761868108</v>
          </cell>
          <cell r="AQ251">
            <v>0.30384379761868108</v>
          </cell>
        </row>
        <row r="252">
          <cell r="AO252">
            <v>0.33665603453212167</v>
          </cell>
          <cell r="AP252">
            <v>0.33598014352938982</v>
          </cell>
          <cell r="AQ252">
            <v>0.33598014352938982</v>
          </cell>
        </row>
        <row r="253">
          <cell r="AO253">
            <v>0.35547656038317532</v>
          </cell>
          <cell r="AP253">
            <v>0.35358700090872835</v>
          </cell>
          <cell r="AQ253">
            <v>0.35358700090872835</v>
          </cell>
        </row>
        <row r="254">
          <cell r="AO254">
            <v>0.41519578004774554</v>
          </cell>
          <cell r="AP254">
            <v>0.41630946165090593</v>
          </cell>
          <cell r="AQ254">
            <v>0.41630946165090593</v>
          </cell>
        </row>
        <row r="255">
          <cell r="AO255">
            <v>0.27823185499870928</v>
          </cell>
          <cell r="AP255">
            <v>0.2776178413278344</v>
          </cell>
          <cell r="AQ255">
            <v>0.2776178413278344</v>
          </cell>
        </row>
        <row r="256">
          <cell r="AO256">
            <v>0.31527918456825138</v>
          </cell>
          <cell r="AP256">
            <v>0.30884689753847178</v>
          </cell>
          <cell r="AQ256">
            <v>0.30884689753847178</v>
          </cell>
        </row>
        <row r="257">
          <cell r="AO257">
            <v>0.33024303117511428</v>
          </cell>
          <cell r="AP257">
            <v>0.32547781437462969</v>
          </cell>
          <cell r="AQ257">
            <v>0.32547781437462969</v>
          </cell>
        </row>
        <row r="258">
          <cell r="AO258">
            <v>0.39633949332201884</v>
          </cell>
          <cell r="AP258">
            <v>0.39221712485109922</v>
          </cell>
          <cell r="AQ258">
            <v>0.39221712485109922</v>
          </cell>
        </row>
        <row r="259">
          <cell r="AO259">
            <v>0.2581566682249033</v>
          </cell>
          <cell r="AP259">
            <v>0.2553011348061352</v>
          </cell>
          <cell r="AQ259">
            <v>0.2553011348061352</v>
          </cell>
        </row>
        <row r="260">
          <cell r="AO260">
            <v>0.28274272316695748</v>
          </cell>
          <cell r="AP260">
            <v>0.28364539835545094</v>
          </cell>
          <cell r="AQ260">
            <v>0.28364539835545094</v>
          </cell>
        </row>
        <row r="261">
          <cell r="AO261">
            <v>0.30069498618282275</v>
          </cell>
          <cell r="AP261">
            <v>0.30003842281998294</v>
          </cell>
          <cell r="AQ261">
            <v>0.30003842281998294</v>
          </cell>
        </row>
        <row r="262">
          <cell r="AO262">
            <v>0.37018989455462531</v>
          </cell>
          <cell r="AP262">
            <v>0.36640154691451288</v>
          </cell>
          <cell r="AQ262">
            <v>0.36640154691451288</v>
          </cell>
        </row>
        <row r="263">
          <cell r="AO263">
            <v>0.24117530326247205</v>
          </cell>
          <cell r="AP263">
            <v>0.23496922319489744</v>
          </cell>
          <cell r="AQ263">
            <v>0.23496922319489744</v>
          </cell>
        </row>
        <row r="264">
          <cell r="AO264">
            <v>0.26710880808635873</v>
          </cell>
          <cell r="AP264">
            <v>0.26013667193934098</v>
          </cell>
          <cell r="AQ264">
            <v>0.26013667193934098</v>
          </cell>
        </row>
        <row r="265">
          <cell r="AO265">
            <v>0.28369102674514107</v>
          </cell>
          <cell r="AP265">
            <v>0.27641899698716815</v>
          </cell>
          <cell r="AQ265">
            <v>0.27641899698716815</v>
          </cell>
        </row>
        <row r="266">
          <cell r="AO266">
            <v>0.34003300584469032</v>
          </cell>
          <cell r="AP266">
            <v>0.34084038536131411</v>
          </cell>
          <cell r="AQ266">
            <v>0.34084038536131411</v>
          </cell>
        </row>
        <row r="267">
          <cell r="AO267">
            <v>0.20302732382804814</v>
          </cell>
          <cell r="AP267">
            <v>0.20809597133217639</v>
          </cell>
          <cell r="AQ267">
            <v>0.20809597133217639</v>
          </cell>
        </row>
        <row r="268">
          <cell r="AO268">
            <v>0.22197976470162611</v>
          </cell>
          <cell r="AP268">
            <v>0.22892151082836729</v>
          </cell>
          <cell r="AQ268">
            <v>0.22892151082836729</v>
          </cell>
        </row>
        <row r="269">
          <cell r="AO269">
            <v>0.23746753349233468</v>
          </cell>
          <cell r="AP269">
            <v>0.24496959519487879</v>
          </cell>
          <cell r="AQ269">
            <v>0.24496959519487879</v>
          </cell>
        </row>
        <row r="270">
          <cell r="AO270">
            <v>0.30379765114657264</v>
          </cell>
          <cell r="AP270">
            <v>0.30577654882412192</v>
          </cell>
          <cell r="AQ270">
            <v>0.30577654882412192</v>
          </cell>
        </row>
      </sheetData>
      <sheetData sheetId="5" refreshError="1"/>
      <sheetData sheetId="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an1"/>
      <sheetName val="diviner"/>
      <sheetName val="gravimetricos"/>
      <sheetName val="Mapa"/>
      <sheetName val="Plan2"/>
      <sheetName val="_xltb_storage_"/>
      <sheetName val="Plan3"/>
    </sheetNames>
    <sheetDataSet>
      <sheetData sheetId="0">
        <row r="1">
          <cell r="S1">
            <v>0.27460000000000001</v>
          </cell>
          <cell r="T1">
            <v>0.14000000000000001</v>
          </cell>
        </row>
        <row r="2">
          <cell r="S2">
            <v>0.33139999999999997</v>
          </cell>
          <cell r="T2">
            <v>0.5</v>
          </cell>
        </row>
        <row r="3">
          <cell r="S3">
            <v>0</v>
          </cell>
          <cell r="T3">
            <v>8.9999999999999993E-3</v>
          </cell>
        </row>
      </sheetData>
      <sheetData sheetId="1"/>
      <sheetData sheetId="2"/>
      <sheetData sheetId="3"/>
      <sheetData sheetId="4"/>
      <sheetData sheetId="5"/>
      <sheetData sheetId="6"/>
    </sheetDataSet>
  </externalBook>
</externalLink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www.fondriest.com/pdf/sentek_diviner_manual.pdf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58"/>
  <sheetViews>
    <sheetView workbookViewId="0">
      <selection activeCell="I13" sqref="I13"/>
    </sheetView>
  </sheetViews>
  <sheetFormatPr defaultRowHeight="15"/>
  <cols>
    <col min="1" max="1" width="7" bestFit="1" customWidth="1"/>
    <col min="2" max="2" width="6.42578125" bestFit="1" customWidth="1"/>
    <col min="3" max="3" width="4.42578125" bestFit="1" customWidth="1"/>
    <col min="4" max="4" width="13.28515625" bestFit="1" customWidth="1"/>
    <col min="8" max="8" width="13.28515625" bestFit="1" customWidth="1"/>
  </cols>
  <sheetData>
    <row r="1" spans="1:8">
      <c r="A1" s="32" t="s">
        <v>0</v>
      </c>
      <c r="B1" s="32" t="s">
        <v>1</v>
      </c>
      <c r="C1" s="32" t="s">
        <v>2</v>
      </c>
      <c r="D1" s="32" t="s">
        <v>9</v>
      </c>
    </row>
    <row r="2" spans="1:8">
      <c r="A2" s="32" t="s">
        <v>5</v>
      </c>
      <c r="B2" s="32">
        <v>5</v>
      </c>
      <c r="C2" s="32">
        <v>3</v>
      </c>
      <c r="D2" s="32">
        <v>30</v>
      </c>
    </row>
    <row r="3" spans="1:8">
      <c r="A3" s="32" t="s">
        <v>5</v>
      </c>
      <c r="B3" s="32">
        <v>5</v>
      </c>
      <c r="C3" s="32">
        <v>1</v>
      </c>
      <c r="D3" s="32">
        <v>32.6</v>
      </c>
      <c r="G3" s="32" t="s">
        <v>17</v>
      </c>
      <c r="H3" s="32" t="s">
        <v>9</v>
      </c>
    </row>
    <row r="4" spans="1:8">
      <c r="A4" s="32" t="s">
        <v>5</v>
      </c>
      <c r="B4" s="32">
        <v>5</v>
      </c>
      <c r="C4" s="32">
        <v>2</v>
      </c>
      <c r="D4" s="32">
        <v>35.1</v>
      </c>
      <c r="G4" s="32">
        <v>5</v>
      </c>
      <c r="H4" s="36">
        <f>AVERAGEIFS($D$2:$D$58,$B$2:$B$58,G4)</f>
        <v>33.266666666666666</v>
      </c>
    </row>
    <row r="5" spans="1:8">
      <c r="A5" s="32" t="s">
        <v>5</v>
      </c>
      <c r="B5" s="32">
        <v>15</v>
      </c>
      <c r="C5" s="32">
        <v>1</v>
      </c>
      <c r="D5" s="32">
        <v>34.200000000000003</v>
      </c>
      <c r="G5" s="32">
        <v>15</v>
      </c>
      <c r="H5" s="36">
        <f>AVERAGEIFS($D$2:$D$58,$B$2:$B$58,G5)</f>
        <v>35.225000000000001</v>
      </c>
    </row>
    <row r="6" spans="1:8">
      <c r="A6" s="32" t="s">
        <v>5</v>
      </c>
      <c r="B6" s="32">
        <v>15</v>
      </c>
      <c r="C6" s="32">
        <v>3</v>
      </c>
      <c r="D6" s="32">
        <v>35.1</v>
      </c>
      <c r="G6" s="32">
        <v>30</v>
      </c>
      <c r="H6" s="36">
        <f>AVERAGEIFS($D$2:$D$58,$B$2:$B$58,G6)</f>
        <v>37.708333333333329</v>
      </c>
    </row>
    <row r="7" spans="1:8">
      <c r="A7" s="32" t="s">
        <v>5</v>
      </c>
      <c r="B7" s="32">
        <v>15</v>
      </c>
      <c r="C7" s="32">
        <v>2</v>
      </c>
      <c r="D7" s="32">
        <v>36.700000000000003</v>
      </c>
      <c r="G7" s="32">
        <v>60</v>
      </c>
      <c r="H7" s="36">
        <f>AVERAGEIFS($D$2:$D$58,$B$2:$B$58,G7)</f>
        <v>39.208333333333329</v>
      </c>
    </row>
    <row r="8" spans="1:8">
      <c r="A8" s="32" t="s">
        <v>5</v>
      </c>
      <c r="B8" s="32">
        <v>30</v>
      </c>
      <c r="C8" s="32">
        <v>3</v>
      </c>
      <c r="D8" s="32">
        <v>37.200000000000003</v>
      </c>
      <c r="G8" s="32">
        <v>100</v>
      </c>
      <c r="H8" s="36">
        <f>AVERAGEIFS($D$2:$D$58,$B$2:$B$58,G8)</f>
        <v>39.377777777777773</v>
      </c>
    </row>
    <row r="9" spans="1:8">
      <c r="A9" s="32" t="s">
        <v>5</v>
      </c>
      <c r="B9" s="32">
        <v>30</v>
      </c>
      <c r="C9" s="32">
        <v>2</v>
      </c>
      <c r="D9" s="32">
        <v>37.700000000000003</v>
      </c>
    </row>
    <row r="10" spans="1:8">
      <c r="A10" s="32" t="s">
        <v>5</v>
      </c>
      <c r="B10" s="32">
        <v>30</v>
      </c>
      <c r="C10" s="32">
        <v>1</v>
      </c>
      <c r="D10" s="32">
        <v>37.700000000000003</v>
      </c>
    </row>
    <row r="11" spans="1:8">
      <c r="A11" s="32" t="s">
        <v>5</v>
      </c>
      <c r="B11" s="32">
        <v>60</v>
      </c>
      <c r="C11" s="32">
        <v>3</v>
      </c>
      <c r="D11" s="32">
        <v>37.799999999999997</v>
      </c>
    </row>
    <row r="12" spans="1:8">
      <c r="A12" s="32" t="s">
        <v>5</v>
      </c>
      <c r="B12" s="32">
        <v>60</v>
      </c>
      <c r="C12" s="32">
        <v>1</v>
      </c>
      <c r="D12" s="32">
        <v>38.1</v>
      </c>
    </row>
    <row r="13" spans="1:8">
      <c r="A13" s="32" t="s">
        <v>5</v>
      </c>
      <c r="B13" s="32">
        <v>60</v>
      </c>
      <c r="C13" s="32">
        <v>2</v>
      </c>
      <c r="D13" s="32">
        <v>38.5</v>
      </c>
    </row>
    <row r="14" spans="1:8">
      <c r="A14" s="32" t="s">
        <v>5</v>
      </c>
      <c r="B14" s="32">
        <v>100</v>
      </c>
      <c r="C14" s="32">
        <v>1</v>
      </c>
      <c r="D14" s="32">
        <v>40.4</v>
      </c>
    </row>
    <row r="15" spans="1:8">
      <c r="A15" s="32" t="s">
        <v>5</v>
      </c>
      <c r="B15" s="32">
        <v>100</v>
      </c>
      <c r="C15" s="32">
        <v>2</v>
      </c>
      <c r="D15" s="32">
        <v>40.5</v>
      </c>
    </row>
    <row r="16" spans="1:8">
      <c r="A16" s="32" t="s">
        <v>5</v>
      </c>
      <c r="B16" s="32">
        <v>100</v>
      </c>
      <c r="C16" s="32">
        <v>3</v>
      </c>
      <c r="D16" s="32">
        <v>41.7</v>
      </c>
    </row>
    <row r="17" spans="1:4">
      <c r="A17" s="32" t="s">
        <v>6</v>
      </c>
      <c r="B17" s="32">
        <v>5</v>
      </c>
      <c r="C17" s="32">
        <v>3</v>
      </c>
      <c r="D17" s="32">
        <v>34.799999999999997</v>
      </c>
    </row>
    <row r="18" spans="1:4">
      <c r="A18" s="32" t="s">
        <v>6</v>
      </c>
      <c r="B18" s="32">
        <v>5</v>
      </c>
      <c r="C18" s="32">
        <v>2</v>
      </c>
      <c r="D18" s="32">
        <v>35.299999999999997</v>
      </c>
    </row>
    <row r="19" spans="1:4">
      <c r="A19" s="32" t="s">
        <v>6</v>
      </c>
      <c r="B19" s="32">
        <v>5</v>
      </c>
      <c r="C19" s="32">
        <v>1</v>
      </c>
      <c r="D19" s="32">
        <v>36.700000000000003</v>
      </c>
    </row>
    <row r="20" spans="1:4">
      <c r="A20" s="32" t="s">
        <v>6</v>
      </c>
      <c r="B20" s="32">
        <v>15</v>
      </c>
      <c r="C20" s="32">
        <v>1</v>
      </c>
      <c r="D20" s="32">
        <v>33.700000000000003</v>
      </c>
    </row>
    <row r="21" spans="1:4">
      <c r="A21" s="32" t="s">
        <v>6</v>
      </c>
      <c r="B21" s="32">
        <v>15</v>
      </c>
      <c r="C21" s="32">
        <v>3</v>
      </c>
      <c r="D21" s="32">
        <v>34.9</v>
      </c>
    </row>
    <row r="22" spans="1:4">
      <c r="A22" s="32" t="s">
        <v>6</v>
      </c>
      <c r="B22" s="32">
        <v>15</v>
      </c>
      <c r="C22" s="32">
        <v>2</v>
      </c>
      <c r="D22" s="32">
        <v>36</v>
      </c>
    </row>
    <row r="23" spans="1:4">
      <c r="A23" s="32" t="s">
        <v>6</v>
      </c>
      <c r="B23" s="32">
        <v>30</v>
      </c>
      <c r="C23" s="32">
        <v>3</v>
      </c>
      <c r="D23" s="32">
        <v>39.200000000000003</v>
      </c>
    </row>
    <row r="24" spans="1:4">
      <c r="A24" s="32" t="s">
        <v>6</v>
      </c>
      <c r="B24" s="32">
        <v>30</v>
      </c>
      <c r="C24" s="32">
        <v>2</v>
      </c>
      <c r="D24" s="32">
        <v>39.700000000000003</v>
      </c>
    </row>
    <row r="25" spans="1:4">
      <c r="A25" s="32" t="s">
        <v>6</v>
      </c>
      <c r="B25" s="32">
        <v>30</v>
      </c>
      <c r="C25" s="32">
        <v>1</v>
      </c>
      <c r="D25" s="32">
        <v>40.200000000000003</v>
      </c>
    </row>
    <row r="26" spans="1:4">
      <c r="A26" s="32" t="s">
        <v>6</v>
      </c>
      <c r="B26" s="32">
        <v>60</v>
      </c>
      <c r="C26" s="32">
        <v>1</v>
      </c>
      <c r="D26" s="32">
        <v>38.4</v>
      </c>
    </row>
    <row r="27" spans="1:4">
      <c r="A27" s="32" t="s">
        <v>6</v>
      </c>
      <c r="B27" s="32">
        <v>60</v>
      </c>
      <c r="C27" s="32">
        <v>3</v>
      </c>
      <c r="D27" s="32">
        <v>39.200000000000003</v>
      </c>
    </row>
    <row r="28" spans="1:4">
      <c r="A28" s="32" t="s">
        <v>6</v>
      </c>
      <c r="B28" s="32">
        <v>60</v>
      </c>
      <c r="C28" s="32">
        <v>2</v>
      </c>
      <c r="D28" s="32">
        <v>40.5</v>
      </c>
    </row>
    <row r="29" spans="1:4">
      <c r="A29" s="32" t="s">
        <v>6</v>
      </c>
      <c r="B29" s="32">
        <v>100</v>
      </c>
      <c r="C29" s="32">
        <v>3</v>
      </c>
      <c r="D29" s="32">
        <v>37.4</v>
      </c>
    </row>
    <row r="30" spans="1:4">
      <c r="A30" s="32" t="s">
        <v>6</v>
      </c>
      <c r="B30" s="32">
        <v>100</v>
      </c>
      <c r="C30" s="32">
        <v>2</v>
      </c>
      <c r="D30" s="32">
        <v>37.799999999999997</v>
      </c>
    </row>
    <row r="31" spans="1:4">
      <c r="A31" s="32" t="s">
        <v>6</v>
      </c>
      <c r="B31" s="32">
        <v>100</v>
      </c>
      <c r="C31" s="32">
        <v>1</v>
      </c>
      <c r="D31" s="32">
        <v>38.1</v>
      </c>
    </row>
    <row r="32" spans="1:4">
      <c r="A32" s="32" t="s">
        <v>7</v>
      </c>
      <c r="B32" s="32">
        <v>5</v>
      </c>
      <c r="C32" s="32">
        <v>1</v>
      </c>
      <c r="D32" s="32">
        <v>31.6</v>
      </c>
    </row>
    <row r="33" spans="1:4">
      <c r="A33" s="32" t="s">
        <v>7</v>
      </c>
      <c r="B33" s="32">
        <v>5</v>
      </c>
      <c r="C33" s="32">
        <v>2</v>
      </c>
      <c r="D33" s="32">
        <v>31.8</v>
      </c>
    </row>
    <row r="34" spans="1:4">
      <c r="A34" s="32" t="s">
        <v>7</v>
      </c>
      <c r="B34" s="32">
        <v>5</v>
      </c>
      <c r="C34" s="32">
        <v>3</v>
      </c>
      <c r="D34" s="32">
        <v>32.700000000000003</v>
      </c>
    </row>
    <row r="35" spans="1:4">
      <c r="A35" s="32" t="s">
        <v>7</v>
      </c>
      <c r="B35" s="32">
        <v>15</v>
      </c>
      <c r="C35" s="32">
        <v>1</v>
      </c>
      <c r="D35" s="32">
        <v>33.6</v>
      </c>
    </row>
    <row r="36" spans="1:4">
      <c r="A36" s="32" t="s">
        <v>7</v>
      </c>
      <c r="B36" s="32">
        <v>15</v>
      </c>
      <c r="C36" s="32">
        <v>2</v>
      </c>
      <c r="D36" s="32">
        <v>33.700000000000003</v>
      </c>
    </row>
    <row r="37" spans="1:4">
      <c r="A37" s="32" t="s">
        <v>7</v>
      </c>
      <c r="B37" s="32">
        <v>15</v>
      </c>
      <c r="C37" s="32">
        <v>3</v>
      </c>
      <c r="D37" s="32">
        <v>35.799999999999997</v>
      </c>
    </row>
    <row r="38" spans="1:4">
      <c r="A38" s="32" t="s">
        <v>7</v>
      </c>
      <c r="B38" s="32">
        <v>30</v>
      </c>
      <c r="C38" s="32">
        <v>1</v>
      </c>
      <c r="D38" s="32">
        <v>35.9</v>
      </c>
    </row>
    <row r="39" spans="1:4">
      <c r="A39" s="32" t="s">
        <v>7</v>
      </c>
      <c r="B39" s="32">
        <v>30</v>
      </c>
      <c r="C39" s="32">
        <v>3</v>
      </c>
      <c r="D39" s="32">
        <v>36.200000000000003</v>
      </c>
    </row>
    <row r="40" spans="1:4">
      <c r="A40" s="32" t="s">
        <v>7</v>
      </c>
      <c r="B40" s="32">
        <v>30</v>
      </c>
      <c r="C40" s="32">
        <v>2</v>
      </c>
      <c r="D40" s="32">
        <v>37.200000000000003</v>
      </c>
    </row>
    <row r="41" spans="1:4">
      <c r="A41" s="32" t="s">
        <v>7</v>
      </c>
      <c r="B41" s="32">
        <v>60</v>
      </c>
      <c r="C41" s="32">
        <v>2</v>
      </c>
      <c r="D41" s="32">
        <v>38.9</v>
      </c>
    </row>
    <row r="42" spans="1:4">
      <c r="A42" s="32" t="s">
        <v>7</v>
      </c>
      <c r="B42" s="32">
        <v>60</v>
      </c>
      <c r="C42" s="32">
        <v>1</v>
      </c>
      <c r="D42" s="32">
        <v>39.799999999999997</v>
      </c>
    </row>
    <row r="43" spans="1:4">
      <c r="A43" s="32" t="s">
        <v>7</v>
      </c>
      <c r="B43" s="32">
        <v>60</v>
      </c>
      <c r="C43" s="32">
        <v>3</v>
      </c>
      <c r="D43" s="32">
        <v>40.4</v>
      </c>
    </row>
    <row r="44" spans="1:4">
      <c r="A44" s="32" t="s">
        <v>7</v>
      </c>
      <c r="B44" s="32">
        <v>100</v>
      </c>
      <c r="C44" s="32">
        <v>1</v>
      </c>
      <c r="D44" s="32">
        <v>38.4</v>
      </c>
    </row>
    <row r="45" spans="1:4">
      <c r="A45" s="32" t="s">
        <v>7</v>
      </c>
      <c r="B45" s="32">
        <v>100</v>
      </c>
      <c r="C45" s="32">
        <v>3</v>
      </c>
      <c r="D45" s="32">
        <v>39.700000000000003</v>
      </c>
    </row>
    <row r="46" spans="1:4">
      <c r="A46" s="32" t="s">
        <v>7</v>
      </c>
      <c r="B46" s="32">
        <v>100</v>
      </c>
      <c r="C46" s="32">
        <v>2</v>
      </c>
      <c r="D46" s="32">
        <v>40.4</v>
      </c>
    </row>
    <row r="47" spans="1:4">
      <c r="A47" s="32" t="s">
        <v>8</v>
      </c>
      <c r="B47" s="32">
        <v>5</v>
      </c>
      <c r="C47" s="32">
        <v>3</v>
      </c>
      <c r="D47" s="32">
        <v>30.1</v>
      </c>
    </row>
    <row r="48" spans="1:4">
      <c r="A48" s="32" t="s">
        <v>8</v>
      </c>
      <c r="B48" s="32">
        <v>5</v>
      </c>
      <c r="C48" s="32">
        <v>1</v>
      </c>
      <c r="D48" s="32">
        <v>34.200000000000003</v>
      </c>
    </row>
    <row r="49" spans="1:4">
      <c r="A49" s="32" t="s">
        <v>8</v>
      </c>
      <c r="B49" s="32">
        <v>5</v>
      </c>
      <c r="C49" s="32">
        <v>2</v>
      </c>
      <c r="D49" s="32">
        <v>34.299999999999997</v>
      </c>
    </row>
    <row r="50" spans="1:4">
      <c r="A50" s="32" t="s">
        <v>8</v>
      </c>
      <c r="B50" s="32">
        <v>15</v>
      </c>
      <c r="C50" s="32">
        <v>1</v>
      </c>
      <c r="D50" s="32">
        <v>35</v>
      </c>
    </row>
    <row r="51" spans="1:4">
      <c r="A51" s="32" t="s">
        <v>8</v>
      </c>
      <c r="B51" s="32">
        <v>15</v>
      </c>
      <c r="C51" s="32">
        <v>3</v>
      </c>
      <c r="D51" s="32">
        <v>36.6</v>
      </c>
    </row>
    <row r="52" spans="1:4">
      <c r="A52" s="32" t="s">
        <v>8</v>
      </c>
      <c r="B52" s="32">
        <v>15</v>
      </c>
      <c r="C52" s="32">
        <v>2</v>
      </c>
      <c r="D52" s="32">
        <v>37.4</v>
      </c>
    </row>
    <row r="53" spans="1:4">
      <c r="A53" s="32" t="s">
        <v>8</v>
      </c>
      <c r="B53" s="32">
        <v>30</v>
      </c>
      <c r="C53" s="32">
        <v>1</v>
      </c>
      <c r="D53" s="32">
        <v>36.4</v>
      </c>
    </row>
    <row r="54" spans="1:4">
      <c r="A54" s="32" t="s">
        <v>8</v>
      </c>
      <c r="B54" s="32">
        <v>30</v>
      </c>
      <c r="C54" s="32">
        <v>2</v>
      </c>
      <c r="D54" s="32">
        <v>37</v>
      </c>
    </row>
    <row r="55" spans="1:4">
      <c r="A55" s="32" t="s">
        <v>8</v>
      </c>
      <c r="B55" s="32">
        <v>30</v>
      </c>
      <c r="C55" s="32">
        <v>3</v>
      </c>
      <c r="D55" s="32">
        <v>38.1</v>
      </c>
    </row>
    <row r="56" spans="1:4">
      <c r="A56" s="32" t="s">
        <v>8</v>
      </c>
      <c r="B56" s="32">
        <v>60</v>
      </c>
      <c r="C56" s="32">
        <v>1</v>
      </c>
      <c r="D56" s="32">
        <v>38.9</v>
      </c>
    </row>
    <row r="57" spans="1:4">
      <c r="A57" s="32" t="s">
        <v>8</v>
      </c>
      <c r="B57" s="32">
        <v>60</v>
      </c>
      <c r="C57" s="32">
        <v>3</v>
      </c>
      <c r="D57" s="32">
        <v>39.9</v>
      </c>
    </row>
    <row r="58" spans="1:4">
      <c r="A58" s="32" t="s">
        <v>8</v>
      </c>
      <c r="B58" s="32">
        <v>60</v>
      </c>
      <c r="C58" s="32">
        <v>2</v>
      </c>
      <c r="D58" s="32">
        <v>40.1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8"/>
  <sheetViews>
    <sheetView topLeftCell="J1" zoomScaleNormal="100" workbookViewId="0">
      <selection activeCell="Q11" sqref="Q11"/>
    </sheetView>
  </sheetViews>
  <sheetFormatPr defaultRowHeight="15"/>
  <cols>
    <col min="4" max="4" width="14.28515625" bestFit="1" customWidth="1"/>
    <col min="5" max="5" width="19.140625" customWidth="1"/>
    <col min="6" max="6" width="12" bestFit="1" customWidth="1"/>
    <col min="7" max="7" width="12.5703125" bestFit="1" customWidth="1"/>
    <col min="8" max="8" width="8.7109375" bestFit="1" customWidth="1"/>
    <col min="9" max="9" width="13.140625" bestFit="1" customWidth="1"/>
    <col min="10" max="10" width="12" bestFit="1" customWidth="1"/>
    <col min="13" max="13" width="14.85546875" bestFit="1" customWidth="1"/>
    <col min="14" max="14" width="15.85546875" bestFit="1" customWidth="1"/>
    <col min="16" max="16" width="13.28515625" bestFit="1" customWidth="1"/>
    <col min="17" max="17" width="21.140625" bestFit="1" customWidth="1"/>
    <col min="20" max="20" width="22.42578125" customWidth="1"/>
  </cols>
  <sheetData>
    <row r="1" spans="1:20">
      <c r="A1" t="s">
        <v>19</v>
      </c>
      <c r="B1" t="s">
        <v>17</v>
      </c>
      <c r="C1" t="s">
        <v>18</v>
      </c>
      <c r="D1" t="s">
        <v>9</v>
      </c>
      <c r="E1" t="s">
        <v>78</v>
      </c>
      <c r="F1" t="s">
        <v>10</v>
      </c>
      <c r="G1" t="s">
        <v>15</v>
      </c>
      <c r="H1" t="s">
        <v>16</v>
      </c>
      <c r="I1" t="s">
        <v>21</v>
      </c>
      <c r="J1" t="s">
        <v>20</v>
      </c>
      <c r="K1" t="s">
        <v>12</v>
      </c>
      <c r="L1" t="s">
        <v>13</v>
      </c>
      <c r="M1" t="s">
        <v>11</v>
      </c>
      <c r="S1" t="s">
        <v>79</v>
      </c>
    </row>
    <row r="2" spans="1:20">
      <c r="A2" t="s">
        <v>5</v>
      </c>
      <c r="B2">
        <v>5</v>
      </c>
      <c r="C2">
        <v>3</v>
      </c>
      <c r="D2">
        <v>30</v>
      </c>
      <c r="E2" s="19">
        <v>42314.589837962965</v>
      </c>
      <c r="F2" s="1">
        <v>20.948118000000001</v>
      </c>
      <c r="G2">
        <v>10</v>
      </c>
      <c r="H2">
        <v>72</v>
      </c>
      <c r="I2" t="s">
        <v>22</v>
      </c>
      <c r="J2" s="2" t="s">
        <v>14</v>
      </c>
      <c r="K2" s="1">
        <v>178691</v>
      </c>
      <c r="L2" s="1">
        <v>126379</v>
      </c>
      <c r="M2">
        <f>$T$2*F2^$T$3+$T$4</f>
        <v>0.75253722871009243</v>
      </c>
      <c r="S2" t="s">
        <v>75</v>
      </c>
      <c r="T2">
        <v>0.27460000000000001</v>
      </c>
    </row>
    <row r="3" spans="1:20">
      <c r="A3" t="s">
        <v>5</v>
      </c>
      <c r="B3">
        <v>5</v>
      </c>
      <c r="C3">
        <v>1</v>
      </c>
      <c r="D3">
        <v>32.6</v>
      </c>
      <c r="E3" s="19">
        <v>42314.589016203703</v>
      </c>
      <c r="F3" s="1">
        <v>23.712996</v>
      </c>
      <c r="G3">
        <v>10</v>
      </c>
      <c r="H3">
        <v>70</v>
      </c>
      <c r="I3" t="s">
        <v>22</v>
      </c>
      <c r="J3" s="2" t="s">
        <v>14</v>
      </c>
      <c r="K3" s="1">
        <v>178691</v>
      </c>
      <c r="L3" s="1">
        <v>126379</v>
      </c>
      <c r="M3">
        <f t="shared" ref="M3:M58" si="0">$T$2*F3^$T$3+$T$4</f>
        <v>0.78409924405161213</v>
      </c>
      <c r="S3" t="s">
        <v>76</v>
      </c>
      <c r="T3">
        <v>0.33139999999999997</v>
      </c>
    </row>
    <row r="4" spans="1:20">
      <c r="A4" t="s">
        <v>5</v>
      </c>
      <c r="B4">
        <v>5</v>
      </c>
      <c r="C4">
        <v>2</v>
      </c>
      <c r="D4">
        <v>35.1</v>
      </c>
      <c r="E4" s="19">
        <v>42314.589363425926</v>
      </c>
      <c r="F4" s="1">
        <v>27.309463999999998</v>
      </c>
      <c r="G4">
        <v>10</v>
      </c>
      <c r="H4">
        <v>71</v>
      </c>
      <c r="I4" t="s">
        <v>22</v>
      </c>
      <c r="J4" s="2" t="s">
        <v>14</v>
      </c>
      <c r="K4" s="1">
        <v>178691</v>
      </c>
      <c r="L4" s="1">
        <v>126379</v>
      </c>
      <c r="M4">
        <f t="shared" si="0"/>
        <v>0.82166487055109239</v>
      </c>
      <c r="P4" t="s">
        <v>19</v>
      </c>
      <c r="Q4" t="s">
        <v>26</v>
      </c>
      <c r="S4" t="s">
        <v>77</v>
      </c>
      <c r="T4">
        <v>0</v>
      </c>
    </row>
    <row r="5" spans="1:20">
      <c r="A5" t="s">
        <v>5</v>
      </c>
      <c r="B5">
        <v>15</v>
      </c>
      <c r="C5">
        <v>1</v>
      </c>
      <c r="D5">
        <v>34.200000000000003</v>
      </c>
      <c r="E5" s="19">
        <v>42314.589016203703</v>
      </c>
      <c r="F5" s="1">
        <v>25.470403999999998</v>
      </c>
      <c r="G5">
        <v>20</v>
      </c>
      <c r="H5">
        <v>70</v>
      </c>
      <c r="I5" t="s">
        <v>22</v>
      </c>
      <c r="J5" s="2" t="s">
        <v>14</v>
      </c>
      <c r="K5" s="1">
        <v>178691</v>
      </c>
      <c r="L5" s="1">
        <v>126379</v>
      </c>
      <c r="M5">
        <f t="shared" si="0"/>
        <v>0.80289879876069337</v>
      </c>
      <c r="P5" t="s">
        <v>17</v>
      </c>
      <c r="Q5" t="s">
        <v>65</v>
      </c>
    </row>
    <row r="6" spans="1:20">
      <c r="A6" t="s">
        <v>5</v>
      </c>
      <c r="B6">
        <v>15</v>
      </c>
      <c r="C6">
        <v>3</v>
      </c>
      <c r="D6">
        <v>35.1</v>
      </c>
      <c r="E6" s="19">
        <v>42314.589837962965</v>
      </c>
      <c r="F6" s="1">
        <v>25.662084</v>
      </c>
      <c r="G6">
        <v>20</v>
      </c>
      <c r="H6">
        <v>72</v>
      </c>
      <c r="I6" t="s">
        <v>22</v>
      </c>
      <c r="J6" s="2" t="s">
        <v>14</v>
      </c>
      <c r="K6" s="1">
        <v>178691</v>
      </c>
      <c r="L6" s="1">
        <v>126379</v>
      </c>
      <c r="M6">
        <f t="shared" si="0"/>
        <v>0.80489619792325628</v>
      </c>
      <c r="P6" t="s">
        <v>18</v>
      </c>
      <c r="Q6" t="s">
        <v>66</v>
      </c>
    </row>
    <row r="7" spans="1:20">
      <c r="A7" t="s">
        <v>5</v>
      </c>
      <c r="B7">
        <v>15</v>
      </c>
      <c r="C7">
        <v>2</v>
      </c>
      <c r="D7">
        <v>36.700000000000003</v>
      </c>
      <c r="E7" s="19">
        <v>42314.589363425926</v>
      </c>
      <c r="F7" s="1">
        <v>25.739464000000002</v>
      </c>
      <c r="G7">
        <v>20</v>
      </c>
      <c r="H7">
        <v>71</v>
      </c>
      <c r="I7" t="s">
        <v>22</v>
      </c>
      <c r="J7" s="2" t="s">
        <v>14</v>
      </c>
      <c r="K7" s="1">
        <v>178691</v>
      </c>
      <c r="L7" s="1">
        <v>126379</v>
      </c>
      <c r="M7">
        <f t="shared" si="0"/>
        <v>0.80569970908546673</v>
      </c>
      <c r="P7" t="s">
        <v>9</v>
      </c>
      <c r="Q7" t="s">
        <v>67</v>
      </c>
    </row>
    <row r="8" spans="1:20">
      <c r="A8" t="s">
        <v>5</v>
      </c>
      <c r="B8">
        <v>30</v>
      </c>
      <c r="C8">
        <v>3</v>
      </c>
      <c r="D8">
        <v>37.200000000000003</v>
      </c>
      <c r="E8" s="19">
        <v>42314.589837962965</v>
      </c>
      <c r="F8" s="1">
        <v>31.656303000000001</v>
      </c>
      <c r="G8">
        <v>30</v>
      </c>
      <c r="H8">
        <v>72</v>
      </c>
      <c r="I8" t="s">
        <v>22</v>
      </c>
      <c r="J8" s="2" t="s">
        <v>14</v>
      </c>
      <c r="K8" s="1">
        <v>178691</v>
      </c>
      <c r="L8" s="1">
        <v>126379</v>
      </c>
      <c r="M8">
        <f t="shared" si="0"/>
        <v>0.86288524193092742</v>
      </c>
      <c r="P8" t="s">
        <v>10</v>
      </c>
      <c r="Q8" t="s">
        <v>68</v>
      </c>
    </row>
    <row r="9" spans="1:20">
      <c r="A9" t="s">
        <v>5</v>
      </c>
      <c r="B9">
        <v>30</v>
      </c>
      <c r="C9">
        <v>2</v>
      </c>
      <c r="D9">
        <v>37.700000000000003</v>
      </c>
      <c r="E9" s="19">
        <v>42314.589363425926</v>
      </c>
      <c r="F9" s="1">
        <v>36.350946999999998</v>
      </c>
      <c r="G9">
        <v>30</v>
      </c>
      <c r="H9">
        <v>71</v>
      </c>
      <c r="I9" t="s">
        <v>22</v>
      </c>
      <c r="J9" s="2" t="s">
        <v>14</v>
      </c>
      <c r="K9" s="1">
        <v>178691</v>
      </c>
      <c r="L9" s="1">
        <v>126379</v>
      </c>
      <c r="M9">
        <f t="shared" si="0"/>
        <v>0.90334874517765207</v>
      </c>
      <c r="P9" t="s">
        <v>11</v>
      </c>
      <c r="Q9" t="s">
        <v>25</v>
      </c>
    </row>
    <row r="10" spans="1:20">
      <c r="A10" t="s">
        <v>5</v>
      </c>
      <c r="B10">
        <v>30</v>
      </c>
      <c r="C10">
        <v>1</v>
      </c>
      <c r="D10">
        <v>37.700000000000003</v>
      </c>
      <c r="E10" s="19">
        <v>42314.589016203703</v>
      </c>
      <c r="F10" s="1">
        <v>30.383813</v>
      </c>
      <c r="G10">
        <v>30</v>
      </c>
      <c r="H10">
        <v>70</v>
      </c>
      <c r="I10" t="s">
        <v>22</v>
      </c>
      <c r="J10" s="2" t="s">
        <v>14</v>
      </c>
      <c r="K10" s="1">
        <v>178691</v>
      </c>
      <c r="L10" s="1">
        <v>126379</v>
      </c>
      <c r="M10">
        <f t="shared" si="0"/>
        <v>0.8512324726902194</v>
      </c>
      <c r="P10" t="s">
        <v>15</v>
      </c>
      <c r="Q10" t="s">
        <v>69</v>
      </c>
    </row>
    <row r="11" spans="1:20">
      <c r="A11" t="s">
        <v>5</v>
      </c>
      <c r="B11">
        <v>60</v>
      </c>
      <c r="C11">
        <v>3</v>
      </c>
      <c r="D11">
        <v>37.799999999999997</v>
      </c>
      <c r="E11" s="19">
        <v>42314.589837962965</v>
      </c>
      <c r="F11" s="1">
        <v>33.409896000000003</v>
      </c>
      <c r="G11">
        <v>60</v>
      </c>
      <c r="H11">
        <v>72</v>
      </c>
      <c r="I11" t="s">
        <v>22</v>
      </c>
      <c r="J11" s="2" t="s">
        <v>14</v>
      </c>
      <c r="K11" s="1">
        <v>178691</v>
      </c>
      <c r="L11" s="1">
        <v>126379</v>
      </c>
      <c r="M11">
        <f t="shared" si="0"/>
        <v>0.87844130592362235</v>
      </c>
      <c r="P11" t="s">
        <v>16</v>
      </c>
      <c r="Q11" t="s">
        <v>72</v>
      </c>
    </row>
    <row r="12" spans="1:20">
      <c r="A12" t="s">
        <v>5</v>
      </c>
      <c r="B12">
        <v>60</v>
      </c>
      <c r="C12">
        <v>1</v>
      </c>
      <c r="D12">
        <v>38.1</v>
      </c>
      <c r="E12" s="19">
        <v>42314.589016203703</v>
      </c>
      <c r="F12" s="1">
        <v>33.806595000000002</v>
      </c>
      <c r="G12">
        <v>60</v>
      </c>
      <c r="H12">
        <v>70</v>
      </c>
      <c r="I12" t="s">
        <v>22</v>
      </c>
      <c r="J12" s="2" t="s">
        <v>14</v>
      </c>
      <c r="K12" s="1">
        <v>178691</v>
      </c>
      <c r="L12" s="1">
        <v>126379</v>
      </c>
      <c r="M12">
        <f t="shared" si="0"/>
        <v>0.88188429199808671</v>
      </c>
      <c r="P12" t="s">
        <v>21</v>
      </c>
      <c r="Q12" t="s">
        <v>70</v>
      </c>
    </row>
    <row r="13" spans="1:20">
      <c r="A13" t="s">
        <v>5</v>
      </c>
      <c r="B13">
        <v>60</v>
      </c>
      <c r="C13">
        <v>2</v>
      </c>
      <c r="D13">
        <v>38.5</v>
      </c>
      <c r="E13" s="19">
        <v>42314.589363425926</v>
      </c>
      <c r="F13" s="1">
        <v>37.508766000000001</v>
      </c>
      <c r="G13">
        <v>60</v>
      </c>
      <c r="H13">
        <v>71</v>
      </c>
      <c r="I13" t="s">
        <v>22</v>
      </c>
      <c r="J13" s="2" t="s">
        <v>14</v>
      </c>
      <c r="K13" s="1">
        <v>178691</v>
      </c>
      <c r="L13" s="1">
        <v>126379</v>
      </c>
      <c r="M13">
        <f t="shared" si="0"/>
        <v>0.91278424428177629</v>
      </c>
      <c r="P13" t="s">
        <v>20</v>
      </c>
      <c r="Q13" t="s">
        <v>71</v>
      </c>
    </row>
    <row r="14" spans="1:20">
      <c r="A14" t="s">
        <v>5</v>
      </c>
      <c r="B14">
        <v>100</v>
      </c>
      <c r="C14">
        <v>1</v>
      </c>
      <c r="D14">
        <v>40.4</v>
      </c>
      <c r="E14" s="19">
        <v>42314.589016203703</v>
      </c>
      <c r="F14" s="1">
        <v>34.738256999999997</v>
      </c>
      <c r="G14">
        <v>100</v>
      </c>
      <c r="H14">
        <v>70</v>
      </c>
      <c r="I14" t="s">
        <v>22</v>
      </c>
      <c r="J14" s="2" t="s">
        <v>14</v>
      </c>
      <c r="K14" s="1">
        <v>178691</v>
      </c>
      <c r="L14" s="1">
        <v>126379</v>
      </c>
      <c r="M14">
        <f t="shared" si="0"/>
        <v>0.88986538209565957</v>
      </c>
      <c r="P14" t="s">
        <v>12</v>
      </c>
      <c r="Q14" t="s">
        <v>73</v>
      </c>
    </row>
    <row r="15" spans="1:20">
      <c r="A15" t="s">
        <v>5</v>
      </c>
      <c r="B15">
        <v>100</v>
      </c>
      <c r="C15">
        <v>2</v>
      </c>
      <c r="D15">
        <v>40.5</v>
      </c>
      <c r="E15" s="19">
        <v>42314.589363425926</v>
      </c>
      <c r="F15" s="1">
        <v>30.786722000000001</v>
      </c>
      <c r="G15">
        <v>100</v>
      </c>
      <c r="H15">
        <v>71</v>
      </c>
      <c r="I15" t="s">
        <v>22</v>
      </c>
      <c r="J15" s="2" t="s">
        <v>14</v>
      </c>
      <c r="K15" s="1">
        <v>178691</v>
      </c>
      <c r="L15" s="1">
        <v>126379</v>
      </c>
      <c r="M15">
        <f t="shared" si="0"/>
        <v>0.85495681847831095</v>
      </c>
      <c r="P15" t="s">
        <v>13</v>
      </c>
      <c r="Q15" t="s">
        <v>74</v>
      </c>
    </row>
    <row r="16" spans="1:20">
      <c r="A16" t="s">
        <v>5</v>
      </c>
      <c r="B16">
        <v>100</v>
      </c>
      <c r="C16">
        <v>3</v>
      </c>
      <c r="D16">
        <v>41.7</v>
      </c>
      <c r="E16" s="19">
        <v>42314.589837962965</v>
      </c>
      <c r="F16" s="1">
        <v>33.191622000000002</v>
      </c>
      <c r="G16">
        <v>100</v>
      </c>
      <c r="H16">
        <v>72</v>
      </c>
      <c r="I16" t="s">
        <v>22</v>
      </c>
      <c r="J16" s="2" t="s">
        <v>14</v>
      </c>
      <c r="K16" s="1">
        <v>178691</v>
      </c>
      <c r="L16" s="1">
        <v>126379</v>
      </c>
      <c r="M16">
        <f t="shared" si="0"/>
        <v>0.87653521734621664</v>
      </c>
    </row>
    <row r="17" spans="1:20">
      <c r="A17" t="s">
        <v>6</v>
      </c>
      <c r="B17">
        <v>5</v>
      </c>
      <c r="C17">
        <v>3</v>
      </c>
      <c r="D17">
        <v>34.799999999999997</v>
      </c>
      <c r="E17" s="19">
        <v>42314.594131944446</v>
      </c>
      <c r="F17" s="1">
        <v>34.165286000000002</v>
      </c>
      <c r="G17">
        <v>10</v>
      </c>
      <c r="H17">
        <v>84</v>
      </c>
      <c r="I17" t="s">
        <v>22</v>
      </c>
      <c r="J17" s="2" t="s">
        <v>14</v>
      </c>
      <c r="K17" s="1">
        <v>178691</v>
      </c>
      <c r="L17" s="1">
        <v>126379</v>
      </c>
      <c r="M17">
        <f t="shared" si="0"/>
        <v>0.88497422496847766</v>
      </c>
    </row>
    <row r="18" spans="1:20">
      <c r="A18" t="s">
        <v>6</v>
      </c>
      <c r="B18">
        <v>5</v>
      </c>
      <c r="C18">
        <v>2</v>
      </c>
      <c r="D18">
        <v>35.299999999999997</v>
      </c>
      <c r="E18" s="19">
        <v>42314.593726851854</v>
      </c>
      <c r="F18" s="1">
        <v>26.702705000000002</v>
      </c>
      <c r="G18">
        <v>10</v>
      </c>
      <c r="H18">
        <v>83</v>
      </c>
      <c r="I18" t="s">
        <v>22</v>
      </c>
      <c r="J18" s="2" t="s">
        <v>14</v>
      </c>
      <c r="K18" s="1">
        <v>178691</v>
      </c>
      <c r="L18" s="1">
        <v>126379</v>
      </c>
      <c r="M18">
        <f t="shared" si="0"/>
        <v>0.81556944242857288</v>
      </c>
    </row>
    <row r="19" spans="1:20">
      <c r="A19" t="s">
        <v>6</v>
      </c>
      <c r="B19">
        <v>5</v>
      </c>
      <c r="C19">
        <v>1</v>
      </c>
      <c r="D19">
        <v>36.700000000000003</v>
      </c>
      <c r="E19" s="19">
        <v>42314.593159722222</v>
      </c>
      <c r="F19" s="1">
        <v>31.023174999999998</v>
      </c>
      <c r="G19">
        <v>10</v>
      </c>
      <c r="H19">
        <v>82</v>
      </c>
      <c r="I19" t="s">
        <v>22</v>
      </c>
      <c r="J19" s="2" t="s">
        <v>14</v>
      </c>
      <c r="K19" s="1">
        <v>178691</v>
      </c>
      <c r="L19" s="1">
        <v>126379</v>
      </c>
      <c r="M19">
        <f t="shared" si="0"/>
        <v>0.8571273510643268</v>
      </c>
    </row>
    <row r="20" spans="1:20">
      <c r="A20" t="s">
        <v>6</v>
      </c>
      <c r="B20">
        <v>15</v>
      </c>
      <c r="C20">
        <v>1</v>
      </c>
      <c r="D20">
        <v>33.700000000000003</v>
      </c>
      <c r="E20" s="19">
        <v>42314.593159722222</v>
      </c>
      <c r="F20" s="1">
        <v>24.149636999999998</v>
      </c>
      <c r="G20">
        <v>20</v>
      </c>
      <c r="H20">
        <v>82</v>
      </c>
      <c r="I20" t="s">
        <v>22</v>
      </c>
      <c r="J20" s="2" t="s">
        <v>14</v>
      </c>
      <c r="K20" s="1">
        <v>178691</v>
      </c>
      <c r="L20" s="1">
        <v>126379</v>
      </c>
      <c r="M20">
        <f t="shared" si="0"/>
        <v>0.78885486474701927</v>
      </c>
    </row>
    <row r="21" spans="1:20">
      <c r="A21" t="s">
        <v>6</v>
      </c>
      <c r="B21">
        <v>15</v>
      </c>
      <c r="C21">
        <v>3</v>
      </c>
      <c r="D21">
        <v>34.9</v>
      </c>
      <c r="E21" s="19">
        <v>42314.594131944446</v>
      </c>
      <c r="F21" s="1">
        <v>32.395347000000001</v>
      </c>
      <c r="G21">
        <v>20</v>
      </c>
      <c r="H21">
        <v>84</v>
      </c>
      <c r="I21" t="s">
        <v>22</v>
      </c>
      <c r="J21" s="2" t="s">
        <v>14</v>
      </c>
      <c r="K21" s="1">
        <v>178691</v>
      </c>
      <c r="L21" s="1">
        <v>126379</v>
      </c>
      <c r="M21">
        <f t="shared" si="0"/>
        <v>0.86950979472478396</v>
      </c>
      <c r="T21" s="19"/>
    </row>
    <row r="22" spans="1:20">
      <c r="A22" t="s">
        <v>6</v>
      </c>
      <c r="B22">
        <v>15</v>
      </c>
      <c r="C22">
        <v>2</v>
      </c>
      <c r="D22">
        <v>36</v>
      </c>
      <c r="E22" s="19">
        <v>42314.593726851854</v>
      </c>
      <c r="F22" s="1">
        <v>26.650431999999999</v>
      </c>
      <c r="G22">
        <v>20</v>
      </c>
      <c r="H22">
        <v>83</v>
      </c>
      <c r="I22" t="s">
        <v>22</v>
      </c>
      <c r="J22" s="2" t="s">
        <v>14</v>
      </c>
      <c r="K22" s="1">
        <v>178691</v>
      </c>
      <c r="L22" s="1">
        <v>126379</v>
      </c>
      <c r="M22">
        <f t="shared" si="0"/>
        <v>0.81503999841028874</v>
      </c>
      <c r="T22" s="19"/>
    </row>
    <row r="23" spans="1:20">
      <c r="A23" t="s">
        <v>6</v>
      </c>
      <c r="B23">
        <v>30</v>
      </c>
      <c r="C23">
        <v>3</v>
      </c>
      <c r="D23">
        <v>39.200000000000003</v>
      </c>
      <c r="E23" s="19">
        <v>42314.594131944446</v>
      </c>
      <c r="F23" s="1">
        <v>29.322537000000001</v>
      </c>
      <c r="G23">
        <v>30</v>
      </c>
      <c r="H23">
        <v>84</v>
      </c>
      <c r="I23" t="s">
        <v>22</v>
      </c>
      <c r="J23" s="2" t="s">
        <v>14</v>
      </c>
      <c r="K23" s="1">
        <v>178691</v>
      </c>
      <c r="L23" s="1">
        <v>126379</v>
      </c>
      <c r="M23">
        <f t="shared" si="0"/>
        <v>0.84126171343342293</v>
      </c>
      <c r="T23" s="19"/>
    </row>
    <row r="24" spans="1:20">
      <c r="A24" t="s">
        <v>6</v>
      </c>
      <c r="B24">
        <v>30</v>
      </c>
      <c r="C24">
        <v>2</v>
      </c>
      <c r="D24">
        <v>39.700000000000003</v>
      </c>
      <c r="E24" s="19">
        <v>42314.593726851854</v>
      </c>
      <c r="F24" s="1">
        <v>32.822068999999999</v>
      </c>
      <c r="G24">
        <v>30</v>
      </c>
      <c r="H24">
        <v>83</v>
      </c>
      <c r="I24" t="s">
        <v>22</v>
      </c>
      <c r="J24" s="2" t="s">
        <v>14</v>
      </c>
      <c r="K24" s="1">
        <v>178691</v>
      </c>
      <c r="L24" s="1">
        <v>126379</v>
      </c>
      <c r="M24">
        <f t="shared" si="0"/>
        <v>0.8732888799704972</v>
      </c>
      <c r="T24" s="19"/>
    </row>
    <row r="25" spans="1:20">
      <c r="A25" t="s">
        <v>6</v>
      </c>
      <c r="B25">
        <v>30</v>
      </c>
      <c r="C25">
        <v>1</v>
      </c>
      <c r="D25">
        <v>40.200000000000003</v>
      </c>
      <c r="E25" s="19">
        <v>42314.593159722222</v>
      </c>
      <c r="F25" s="1">
        <v>31.424112000000001</v>
      </c>
      <c r="G25">
        <v>30</v>
      </c>
      <c r="H25">
        <v>82</v>
      </c>
      <c r="I25" t="s">
        <v>22</v>
      </c>
      <c r="J25" s="2" t="s">
        <v>14</v>
      </c>
      <c r="K25" s="1">
        <v>178691</v>
      </c>
      <c r="L25" s="1">
        <v>126379</v>
      </c>
      <c r="M25">
        <f t="shared" si="0"/>
        <v>0.86078263216392448</v>
      </c>
      <c r="T25" s="19"/>
    </row>
    <row r="26" spans="1:20">
      <c r="A26" t="s">
        <v>6</v>
      </c>
      <c r="B26">
        <v>60</v>
      </c>
      <c r="C26">
        <v>1</v>
      </c>
      <c r="D26">
        <v>38.4</v>
      </c>
      <c r="E26" s="19">
        <v>42314.593159722222</v>
      </c>
      <c r="F26" s="1">
        <v>32.20158</v>
      </c>
      <c r="G26">
        <v>60</v>
      </c>
      <c r="H26">
        <v>82</v>
      </c>
      <c r="I26" t="s">
        <v>22</v>
      </c>
      <c r="J26" s="2" t="s">
        <v>14</v>
      </c>
      <c r="K26" s="1">
        <v>178691</v>
      </c>
      <c r="L26" s="1">
        <v>126379</v>
      </c>
      <c r="M26">
        <f t="shared" si="0"/>
        <v>0.86778278578537427</v>
      </c>
      <c r="T26" s="19"/>
    </row>
    <row r="27" spans="1:20">
      <c r="A27" t="s">
        <v>6</v>
      </c>
      <c r="B27">
        <v>60</v>
      </c>
      <c r="C27">
        <v>3</v>
      </c>
      <c r="D27">
        <v>39.200000000000003</v>
      </c>
      <c r="E27" s="19">
        <v>42314.594131944446</v>
      </c>
      <c r="F27" s="1">
        <v>28.401015000000001</v>
      </c>
      <c r="G27">
        <v>60</v>
      </c>
      <c r="H27">
        <v>84</v>
      </c>
      <c r="I27" t="s">
        <v>22</v>
      </c>
      <c r="J27" s="2" t="s">
        <v>14</v>
      </c>
      <c r="K27" s="1">
        <v>178691</v>
      </c>
      <c r="L27" s="1">
        <v>126379</v>
      </c>
      <c r="M27">
        <f t="shared" si="0"/>
        <v>0.83240633072610326</v>
      </c>
      <c r="T27" s="19"/>
    </row>
    <row r="28" spans="1:20">
      <c r="A28" t="s">
        <v>6</v>
      </c>
      <c r="B28">
        <v>60</v>
      </c>
      <c r="C28">
        <v>2</v>
      </c>
      <c r="D28">
        <v>40.5</v>
      </c>
      <c r="E28" s="19">
        <v>42314.593726851854</v>
      </c>
      <c r="F28" s="1">
        <v>35.940367000000002</v>
      </c>
      <c r="G28">
        <v>60</v>
      </c>
      <c r="H28">
        <v>83</v>
      </c>
      <c r="I28" t="s">
        <v>22</v>
      </c>
      <c r="J28" s="2" t="s">
        <v>14</v>
      </c>
      <c r="K28" s="1">
        <v>178691</v>
      </c>
      <c r="L28" s="1">
        <v>126379</v>
      </c>
      <c r="M28">
        <f t="shared" si="0"/>
        <v>0.8999545476850056</v>
      </c>
      <c r="T28" s="19"/>
    </row>
    <row r="29" spans="1:20">
      <c r="A29" t="s">
        <v>6</v>
      </c>
      <c r="B29">
        <v>100</v>
      </c>
      <c r="C29">
        <v>3</v>
      </c>
      <c r="D29">
        <v>37.4</v>
      </c>
      <c r="E29" s="19">
        <v>42314.594131944446</v>
      </c>
      <c r="F29" s="1">
        <v>28.212423000000001</v>
      </c>
      <c r="G29">
        <v>100</v>
      </c>
      <c r="H29">
        <v>84</v>
      </c>
      <c r="I29" t="s">
        <v>22</v>
      </c>
      <c r="J29" s="2" t="s">
        <v>14</v>
      </c>
      <c r="K29" s="1">
        <v>178691</v>
      </c>
      <c r="L29" s="1">
        <v>126379</v>
      </c>
      <c r="M29">
        <f t="shared" si="0"/>
        <v>0.83057045255915662</v>
      </c>
      <c r="T29" s="19"/>
    </row>
    <row r="30" spans="1:20">
      <c r="A30" t="s">
        <v>6</v>
      </c>
      <c r="B30">
        <v>100</v>
      </c>
      <c r="C30">
        <v>2</v>
      </c>
      <c r="D30">
        <v>37.799999999999997</v>
      </c>
      <c r="E30" s="19">
        <v>42314.593726851854</v>
      </c>
      <c r="F30" s="1">
        <v>32.421669000000001</v>
      </c>
      <c r="G30">
        <v>100</v>
      </c>
      <c r="H30">
        <v>83</v>
      </c>
      <c r="I30" t="s">
        <v>22</v>
      </c>
      <c r="J30" s="2" t="s">
        <v>14</v>
      </c>
      <c r="K30" s="1">
        <v>178691</v>
      </c>
      <c r="L30" s="1">
        <v>126379</v>
      </c>
      <c r="M30">
        <f t="shared" si="0"/>
        <v>0.86974386448080265</v>
      </c>
      <c r="T30" s="19"/>
    </row>
    <row r="31" spans="1:20">
      <c r="A31" t="s">
        <v>6</v>
      </c>
      <c r="B31">
        <v>100</v>
      </c>
      <c r="C31">
        <v>1</v>
      </c>
      <c r="D31">
        <v>38.1</v>
      </c>
      <c r="E31" s="19">
        <v>42314.593159722222</v>
      </c>
      <c r="F31" s="1">
        <v>41.382612999999999</v>
      </c>
      <c r="G31">
        <v>100</v>
      </c>
      <c r="H31">
        <v>82</v>
      </c>
      <c r="I31" t="s">
        <v>22</v>
      </c>
      <c r="J31" s="2" t="s">
        <v>14</v>
      </c>
      <c r="K31" s="1">
        <v>178691</v>
      </c>
      <c r="L31" s="1">
        <v>126379</v>
      </c>
      <c r="M31">
        <f t="shared" si="0"/>
        <v>0.94300498412502443</v>
      </c>
      <c r="T31" s="19"/>
    </row>
    <row r="32" spans="1:20">
      <c r="A32" t="s">
        <v>7</v>
      </c>
      <c r="B32">
        <v>5</v>
      </c>
      <c r="C32">
        <v>1</v>
      </c>
      <c r="D32">
        <v>31.6</v>
      </c>
      <c r="E32" s="19">
        <v>42314.596539351849</v>
      </c>
      <c r="F32" s="1">
        <v>19.295113000000001</v>
      </c>
      <c r="G32">
        <v>10</v>
      </c>
      <c r="H32">
        <v>63</v>
      </c>
      <c r="I32" t="s">
        <v>22</v>
      </c>
      <c r="J32" s="2" t="s">
        <v>14</v>
      </c>
      <c r="K32" s="1">
        <v>178691</v>
      </c>
      <c r="L32" s="1">
        <v>126379</v>
      </c>
      <c r="M32">
        <f t="shared" si="0"/>
        <v>0.73231474195135404</v>
      </c>
      <c r="T32" s="19"/>
    </row>
    <row r="33" spans="1:13">
      <c r="A33" t="s">
        <v>7</v>
      </c>
      <c r="B33">
        <v>5</v>
      </c>
      <c r="C33">
        <v>2</v>
      </c>
      <c r="D33">
        <v>31.8</v>
      </c>
      <c r="E33" s="19">
        <v>42314.597071759257</v>
      </c>
      <c r="F33" s="1">
        <v>22.146667999999998</v>
      </c>
      <c r="G33">
        <v>10</v>
      </c>
      <c r="H33">
        <v>64</v>
      </c>
      <c r="I33" t="s">
        <v>22</v>
      </c>
      <c r="J33" s="2" t="s">
        <v>14</v>
      </c>
      <c r="K33" s="1">
        <v>178691</v>
      </c>
      <c r="L33" s="1">
        <v>126379</v>
      </c>
      <c r="M33">
        <f t="shared" si="0"/>
        <v>0.76654161094505424</v>
      </c>
    </row>
    <row r="34" spans="1:13">
      <c r="A34" t="s">
        <v>7</v>
      </c>
      <c r="B34">
        <v>5</v>
      </c>
      <c r="C34">
        <v>3</v>
      </c>
      <c r="D34">
        <v>32.700000000000003</v>
      </c>
      <c r="E34" s="19">
        <v>42314.597372685188</v>
      </c>
      <c r="F34" s="1">
        <v>17.756757</v>
      </c>
      <c r="G34">
        <v>10</v>
      </c>
      <c r="H34">
        <v>66</v>
      </c>
      <c r="I34" t="s">
        <v>22</v>
      </c>
      <c r="J34" s="2" t="s">
        <v>14</v>
      </c>
      <c r="K34" s="1">
        <v>178691</v>
      </c>
      <c r="L34" s="1">
        <v>126379</v>
      </c>
      <c r="M34">
        <f t="shared" si="0"/>
        <v>0.71242581352195222</v>
      </c>
    </row>
    <row r="35" spans="1:13">
      <c r="A35" t="s">
        <v>7</v>
      </c>
      <c r="B35">
        <v>15</v>
      </c>
      <c r="C35">
        <v>1</v>
      </c>
      <c r="D35">
        <v>33.6</v>
      </c>
      <c r="E35" s="19">
        <v>42314.596539351849</v>
      </c>
      <c r="F35" s="1">
        <v>25.586210999999999</v>
      </c>
      <c r="G35">
        <v>20</v>
      </c>
      <c r="H35">
        <v>63</v>
      </c>
      <c r="I35" t="s">
        <v>22</v>
      </c>
      <c r="J35" s="2" t="s">
        <v>14</v>
      </c>
      <c r="K35" s="1">
        <v>178691</v>
      </c>
      <c r="L35" s="1">
        <v>126379</v>
      </c>
      <c r="M35">
        <f t="shared" si="0"/>
        <v>0.80410676094703437</v>
      </c>
    </row>
    <row r="36" spans="1:13">
      <c r="A36" t="s">
        <v>7</v>
      </c>
      <c r="B36">
        <v>15</v>
      </c>
      <c r="C36">
        <v>2</v>
      </c>
      <c r="D36">
        <v>33.700000000000003</v>
      </c>
      <c r="E36" s="19">
        <v>42314.597071759257</v>
      </c>
      <c r="F36" s="1">
        <v>35.427596999999999</v>
      </c>
      <c r="G36">
        <v>20</v>
      </c>
      <c r="H36">
        <v>64</v>
      </c>
      <c r="I36" t="s">
        <v>22</v>
      </c>
      <c r="J36" s="2" t="s">
        <v>14</v>
      </c>
      <c r="K36" s="1">
        <v>178691</v>
      </c>
      <c r="L36" s="1">
        <v>126379</v>
      </c>
      <c r="M36">
        <f t="shared" si="0"/>
        <v>0.89567895664741537</v>
      </c>
    </row>
    <row r="37" spans="1:13">
      <c r="A37" t="s">
        <v>7</v>
      </c>
      <c r="B37">
        <v>15</v>
      </c>
      <c r="C37">
        <v>3</v>
      </c>
      <c r="D37">
        <v>35.799999999999997</v>
      </c>
      <c r="E37" s="19">
        <v>42314.597372685188</v>
      </c>
      <c r="F37" s="1">
        <v>27.269231000000001</v>
      </c>
      <c r="G37">
        <v>20</v>
      </c>
      <c r="H37">
        <v>66</v>
      </c>
      <c r="I37" t="s">
        <v>22</v>
      </c>
      <c r="J37" s="2" t="s">
        <v>14</v>
      </c>
      <c r="K37" s="1">
        <v>178691</v>
      </c>
      <c r="L37" s="1">
        <v>126379</v>
      </c>
      <c r="M37">
        <f t="shared" si="0"/>
        <v>0.8212635138883343</v>
      </c>
    </row>
    <row r="38" spans="1:13">
      <c r="A38" t="s">
        <v>7</v>
      </c>
      <c r="B38">
        <v>30</v>
      </c>
      <c r="C38">
        <v>1</v>
      </c>
      <c r="D38">
        <v>35.9</v>
      </c>
      <c r="E38" s="19">
        <v>42314.596539351849</v>
      </c>
      <c r="F38" s="1">
        <v>40.022112999999997</v>
      </c>
      <c r="G38">
        <v>30</v>
      </c>
      <c r="H38">
        <v>63</v>
      </c>
      <c r="I38" t="s">
        <v>22</v>
      </c>
      <c r="J38" s="2" t="s">
        <v>14</v>
      </c>
      <c r="K38" s="1">
        <v>178691</v>
      </c>
      <c r="L38" s="1">
        <v>126379</v>
      </c>
      <c r="M38">
        <f t="shared" si="0"/>
        <v>0.93261577565572817</v>
      </c>
    </row>
    <row r="39" spans="1:13">
      <c r="A39" t="s">
        <v>7</v>
      </c>
      <c r="B39">
        <v>30</v>
      </c>
      <c r="C39">
        <v>3</v>
      </c>
      <c r="D39">
        <v>36.200000000000003</v>
      </c>
      <c r="E39" s="19">
        <v>42314.597372685188</v>
      </c>
      <c r="F39" s="1">
        <v>28.596786999999999</v>
      </c>
      <c r="G39">
        <v>30</v>
      </c>
      <c r="H39">
        <v>66</v>
      </c>
      <c r="I39" t="s">
        <v>22</v>
      </c>
      <c r="J39" s="2" t="s">
        <v>14</v>
      </c>
      <c r="K39" s="1">
        <v>178691</v>
      </c>
      <c r="L39" s="1">
        <v>126379</v>
      </c>
      <c r="M39">
        <f t="shared" si="0"/>
        <v>0.83430350178573509</v>
      </c>
    </row>
    <row r="40" spans="1:13">
      <c r="A40" t="s">
        <v>7</v>
      </c>
      <c r="B40">
        <v>30</v>
      </c>
      <c r="C40">
        <v>2</v>
      </c>
      <c r="D40">
        <v>37.200000000000003</v>
      </c>
      <c r="E40" s="19">
        <v>42314.597071759257</v>
      </c>
      <c r="F40" s="1">
        <v>29.784126000000001</v>
      </c>
      <c r="G40">
        <v>30</v>
      </c>
      <c r="H40">
        <v>64</v>
      </c>
      <c r="I40" t="s">
        <v>22</v>
      </c>
      <c r="J40" s="2" t="s">
        <v>14</v>
      </c>
      <c r="K40" s="1">
        <v>178691</v>
      </c>
      <c r="L40" s="1">
        <v>126379</v>
      </c>
      <c r="M40">
        <f t="shared" si="0"/>
        <v>0.84562753461210316</v>
      </c>
    </row>
    <row r="41" spans="1:13">
      <c r="A41" t="s">
        <v>7</v>
      </c>
      <c r="B41">
        <v>60</v>
      </c>
      <c r="C41">
        <v>2</v>
      </c>
      <c r="D41">
        <v>38.9</v>
      </c>
      <c r="E41" s="19">
        <v>42314.597071759257</v>
      </c>
      <c r="F41" s="1">
        <v>27.185368</v>
      </c>
      <c r="G41">
        <v>60</v>
      </c>
      <c r="H41">
        <v>64</v>
      </c>
      <c r="I41" t="s">
        <v>22</v>
      </c>
      <c r="J41" s="2" t="s">
        <v>14</v>
      </c>
      <c r="K41" s="1">
        <v>178691</v>
      </c>
      <c r="L41" s="1">
        <v>126379</v>
      </c>
      <c r="M41">
        <f t="shared" si="0"/>
        <v>0.82042563824060954</v>
      </c>
    </row>
    <row r="42" spans="1:13">
      <c r="A42" t="s">
        <v>7</v>
      </c>
      <c r="B42">
        <v>60</v>
      </c>
      <c r="C42">
        <v>1</v>
      </c>
      <c r="D42">
        <v>39.799999999999997</v>
      </c>
      <c r="E42" s="19">
        <v>42314.596539351849</v>
      </c>
      <c r="F42" s="1">
        <v>40.570633999999998</v>
      </c>
      <c r="G42">
        <v>60</v>
      </c>
      <c r="H42">
        <v>63</v>
      </c>
      <c r="I42" t="s">
        <v>22</v>
      </c>
      <c r="J42" s="2" t="s">
        <v>14</v>
      </c>
      <c r="K42" s="1">
        <v>178691</v>
      </c>
      <c r="L42" s="1">
        <v>126379</v>
      </c>
      <c r="M42">
        <f t="shared" si="0"/>
        <v>0.93683244176854275</v>
      </c>
    </row>
    <row r="43" spans="1:13">
      <c r="A43" t="s">
        <v>7</v>
      </c>
      <c r="B43">
        <v>60</v>
      </c>
      <c r="C43">
        <v>3</v>
      </c>
      <c r="D43">
        <v>40.4</v>
      </c>
      <c r="E43" s="19">
        <v>42314.597372685188</v>
      </c>
      <c r="F43" s="1">
        <v>34.738256999999997</v>
      </c>
      <c r="G43">
        <v>60</v>
      </c>
      <c r="H43">
        <v>66</v>
      </c>
      <c r="I43" t="s">
        <v>22</v>
      </c>
      <c r="J43" s="2" t="s">
        <v>14</v>
      </c>
      <c r="K43" s="1">
        <v>178691</v>
      </c>
      <c r="L43" s="1">
        <v>126379</v>
      </c>
      <c r="M43">
        <f t="shared" si="0"/>
        <v>0.88986538209565957</v>
      </c>
    </row>
    <row r="44" spans="1:13">
      <c r="A44" t="s">
        <v>7</v>
      </c>
      <c r="B44">
        <v>100</v>
      </c>
      <c r="C44">
        <v>1</v>
      </c>
      <c r="D44">
        <v>38.4</v>
      </c>
      <c r="E44" s="19">
        <v>42314.596539351849</v>
      </c>
      <c r="F44" s="1">
        <v>24.972114999999999</v>
      </c>
      <c r="G44">
        <v>100</v>
      </c>
      <c r="H44">
        <v>63</v>
      </c>
      <c r="I44" t="s">
        <v>22</v>
      </c>
      <c r="J44" s="2" t="s">
        <v>14</v>
      </c>
      <c r="K44" s="1">
        <v>178691</v>
      </c>
      <c r="L44" s="1">
        <v>126379</v>
      </c>
      <c r="M44">
        <f t="shared" si="0"/>
        <v>0.79765892342790534</v>
      </c>
    </row>
    <row r="45" spans="1:13">
      <c r="A45" t="s">
        <v>7</v>
      </c>
      <c r="B45">
        <v>100</v>
      </c>
      <c r="C45">
        <v>3</v>
      </c>
      <c r="D45">
        <v>39.700000000000003</v>
      </c>
      <c r="E45" s="19">
        <v>42314.597372685188</v>
      </c>
      <c r="F45" s="1">
        <v>33.843127000000003</v>
      </c>
      <c r="G45">
        <v>100</v>
      </c>
      <c r="H45">
        <v>66</v>
      </c>
      <c r="I45" t="s">
        <v>22</v>
      </c>
      <c r="J45" s="2" t="s">
        <v>14</v>
      </c>
      <c r="K45" s="1">
        <v>178691</v>
      </c>
      <c r="L45" s="1">
        <v>126379</v>
      </c>
      <c r="M45">
        <f t="shared" si="0"/>
        <v>0.88219999543228977</v>
      </c>
    </row>
    <row r="46" spans="1:13">
      <c r="A46" t="s">
        <v>7</v>
      </c>
      <c r="B46">
        <v>100</v>
      </c>
      <c r="C46">
        <v>2</v>
      </c>
      <c r="D46">
        <v>40.4</v>
      </c>
      <c r="E46" s="19">
        <v>42314.597071759257</v>
      </c>
      <c r="F46" s="1">
        <v>28.765775000000001</v>
      </c>
      <c r="G46">
        <v>100</v>
      </c>
      <c r="H46">
        <v>64</v>
      </c>
      <c r="I46" t="s">
        <v>22</v>
      </c>
      <c r="J46" s="2" t="s">
        <v>14</v>
      </c>
      <c r="K46" s="1">
        <v>178691</v>
      </c>
      <c r="L46" s="1">
        <v>126379</v>
      </c>
      <c r="M46">
        <f t="shared" si="0"/>
        <v>0.8359341460118771</v>
      </c>
    </row>
    <row r="47" spans="1:13">
      <c r="A47" t="s">
        <v>8</v>
      </c>
      <c r="B47">
        <v>5</v>
      </c>
      <c r="C47">
        <v>3</v>
      </c>
      <c r="D47">
        <v>30.1</v>
      </c>
      <c r="E47" s="19">
        <v>42314.601203703707</v>
      </c>
      <c r="F47" s="1">
        <v>23.782435</v>
      </c>
      <c r="G47">
        <v>10</v>
      </c>
      <c r="H47">
        <v>76</v>
      </c>
      <c r="I47" t="s">
        <v>22</v>
      </c>
      <c r="J47" s="2" t="s">
        <v>14</v>
      </c>
      <c r="K47" s="1">
        <v>178691</v>
      </c>
      <c r="L47" s="1">
        <v>126379</v>
      </c>
      <c r="M47">
        <f t="shared" si="0"/>
        <v>0.78485942311983214</v>
      </c>
    </row>
    <row r="48" spans="1:13">
      <c r="A48" t="s">
        <v>8</v>
      </c>
      <c r="B48">
        <v>5</v>
      </c>
      <c r="C48">
        <v>1</v>
      </c>
      <c r="D48">
        <v>34.200000000000003</v>
      </c>
      <c r="E48" s="19">
        <v>42314.600081018521</v>
      </c>
      <c r="F48" s="1">
        <v>22.431039999999999</v>
      </c>
      <c r="G48">
        <v>10</v>
      </c>
      <c r="H48">
        <v>73</v>
      </c>
      <c r="I48" t="s">
        <v>22</v>
      </c>
      <c r="J48" s="2" t="s">
        <v>14</v>
      </c>
      <c r="K48" s="1">
        <v>178691</v>
      </c>
      <c r="L48" s="1">
        <v>126379</v>
      </c>
      <c r="M48">
        <f t="shared" si="0"/>
        <v>0.76978957858038699</v>
      </c>
    </row>
    <row r="49" spans="1:13">
      <c r="A49" t="s">
        <v>8</v>
      </c>
      <c r="B49">
        <v>5</v>
      </c>
      <c r="C49">
        <v>2</v>
      </c>
      <c r="D49">
        <v>34.299999999999997</v>
      </c>
      <c r="E49" s="19">
        <v>42314.600763888891</v>
      </c>
      <c r="F49" s="1">
        <v>26.385732000000001</v>
      </c>
      <c r="G49">
        <v>10</v>
      </c>
      <c r="H49">
        <v>74</v>
      </c>
      <c r="I49" t="s">
        <v>22</v>
      </c>
      <c r="J49" s="2" t="s">
        <v>14</v>
      </c>
      <c r="K49" s="1">
        <v>178691</v>
      </c>
      <c r="L49" s="1">
        <v>126379</v>
      </c>
      <c r="M49">
        <f t="shared" si="0"/>
        <v>0.81234828551216809</v>
      </c>
    </row>
    <row r="50" spans="1:13">
      <c r="A50" t="s">
        <v>8</v>
      </c>
      <c r="B50">
        <v>15</v>
      </c>
      <c r="C50">
        <v>1</v>
      </c>
      <c r="D50">
        <v>35</v>
      </c>
      <c r="E50" s="19">
        <v>42314.600081018521</v>
      </c>
      <c r="F50" s="1">
        <v>36.458212000000003</v>
      </c>
      <c r="G50">
        <v>20</v>
      </c>
      <c r="H50">
        <v>73</v>
      </c>
      <c r="I50" t="s">
        <v>22</v>
      </c>
      <c r="J50" s="2" t="s">
        <v>14</v>
      </c>
      <c r="K50" s="1">
        <v>178691</v>
      </c>
      <c r="L50" s="1">
        <v>126379</v>
      </c>
      <c r="M50">
        <f t="shared" si="0"/>
        <v>0.9042312606638746</v>
      </c>
    </row>
    <row r="51" spans="1:13">
      <c r="A51" t="s">
        <v>8</v>
      </c>
      <c r="B51">
        <v>15</v>
      </c>
      <c r="C51">
        <v>3</v>
      </c>
      <c r="D51">
        <v>36.6</v>
      </c>
      <c r="E51" s="19">
        <v>42314.601203703707</v>
      </c>
      <c r="F51" s="1">
        <v>40.072986</v>
      </c>
      <c r="G51">
        <v>20</v>
      </c>
      <c r="H51">
        <v>76</v>
      </c>
      <c r="I51" t="s">
        <v>22</v>
      </c>
      <c r="J51" s="2" t="s">
        <v>14</v>
      </c>
      <c r="K51" s="1">
        <v>178691</v>
      </c>
      <c r="L51" s="1">
        <v>126379</v>
      </c>
      <c r="M51">
        <f t="shared" si="0"/>
        <v>0.93300847315927682</v>
      </c>
    </row>
    <row r="52" spans="1:13">
      <c r="A52" t="s">
        <v>8</v>
      </c>
      <c r="B52">
        <v>15</v>
      </c>
      <c r="C52">
        <v>2</v>
      </c>
      <c r="D52">
        <v>37.4</v>
      </c>
      <c r="E52" s="19">
        <v>42314.600763888891</v>
      </c>
      <c r="F52" s="1">
        <v>38.044987999999996</v>
      </c>
      <c r="G52">
        <v>20</v>
      </c>
      <c r="H52">
        <v>74</v>
      </c>
      <c r="I52" t="s">
        <v>22</v>
      </c>
      <c r="J52" s="2" t="s">
        <v>14</v>
      </c>
      <c r="K52" s="1">
        <v>178691</v>
      </c>
      <c r="L52" s="1">
        <v>126379</v>
      </c>
      <c r="M52">
        <f t="shared" si="0"/>
        <v>0.91708820594513718</v>
      </c>
    </row>
    <row r="53" spans="1:13">
      <c r="A53" t="s">
        <v>8</v>
      </c>
      <c r="B53">
        <v>30</v>
      </c>
      <c r="C53">
        <v>1</v>
      </c>
      <c r="D53">
        <v>36.4</v>
      </c>
      <c r="E53" s="19">
        <v>42314.600081018521</v>
      </c>
      <c r="F53" s="1">
        <v>27.954279</v>
      </c>
      <c r="G53">
        <v>30</v>
      </c>
      <c r="H53">
        <v>73</v>
      </c>
      <c r="I53" t="s">
        <v>22</v>
      </c>
      <c r="J53" s="2" t="s">
        <v>14</v>
      </c>
      <c r="K53" s="1">
        <v>178691</v>
      </c>
      <c r="L53" s="1">
        <v>126379</v>
      </c>
      <c r="M53">
        <f t="shared" si="0"/>
        <v>0.82804415894235905</v>
      </c>
    </row>
    <row r="54" spans="1:13">
      <c r="A54" t="s">
        <v>8</v>
      </c>
      <c r="B54">
        <v>30</v>
      </c>
      <c r="C54">
        <v>2</v>
      </c>
      <c r="D54">
        <v>37</v>
      </c>
      <c r="E54" s="19">
        <v>42314.600763888891</v>
      </c>
      <c r="F54" s="1">
        <v>30.464493999999998</v>
      </c>
      <c r="G54">
        <v>30</v>
      </c>
      <c r="H54">
        <v>74</v>
      </c>
      <c r="I54" t="s">
        <v>22</v>
      </c>
      <c r="J54" s="2" t="s">
        <v>14</v>
      </c>
      <c r="K54" s="1">
        <v>178691</v>
      </c>
      <c r="L54" s="1">
        <v>126379</v>
      </c>
      <c r="M54">
        <f t="shared" si="0"/>
        <v>0.85198089126898502</v>
      </c>
    </row>
    <row r="55" spans="1:13">
      <c r="A55" t="s">
        <v>8</v>
      </c>
      <c r="B55">
        <v>30</v>
      </c>
      <c r="C55">
        <v>3</v>
      </c>
      <c r="D55">
        <v>38.1</v>
      </c>
      <c r="E55" s="19">
        <v>42314.601203703707</v>
      </c>
      <c r="F55" s="1">
        <v>23.871977000000001</v>
      </c>
      <c r="G55">
        <v>30</v>
      </c>
      <c r="H55">
        <v>76</v>
      </c>
      <c r="I55" t="s">
        <v>22</v>
      </c>
      <c r="J55" s="2" t="s">
        <v>14</v>
      </c>
      <c r="K55" s="1">
        <v>178691</v>
      </c>
      <c r="L55" s="1">
        <v>126379</v>
      </c>
      <c r="M55">
        <f t="shared" si="0"/>
        <v>0.78583749106301581</v>
      </c>
    </row>
    <row r="56" spans="1:13">
      <c r="A56" t="s">
        <v>8</v>
      </c>
      <c r="B56">
        <v>60</v>
      </c>
      <c r="C56">
        <v>1</v>
      </c>
      <c r="D56">
        <v>38.9</v>
      </c>
      <c r="E56" s="19">
        <v>42314.600081018521</v>
      </c>
      <c r="F56" s="1">
        <v>35.924356000000003</v>
      </c>
      <c r="G56">
        <v>60</v>
      </c>
      <c r="H56">
        <v>73</v>
      </c>
      <c r="I56" t="s">
        <v>22</v>
      </c>
      <c r="J56" s="2" t="s">
        <v>14</v>
      </c>
      <c r="K56" s="1">
        <v>178691</v>
      </c>
      <c r="L56" s="1">
        <v>126379</v>
      </c>
      <c r="M56">
        <f t="shared" si="0"/>
        <v>0.89982166337087077</v>
      </c>
    </row>
    <row r="57" spans="1:13">
      <c r="A57" t="s">
        <v>8</v>
      </c>
      <c r="B57">
        <v>60</v>
      </c>
      <c r="C57">
        <v>3</v>
      </c>
      <c r="D57">
        <v>39.9</v>
      </c>
      <c r="E57" s="19">
        <v>42314.601203703707</v>
      </c>
      <c r="F57" s="1">
        <v>33.069332000000003</v>
      </c>
      <c r="G57">
        <v>60</v>
      </c>
      <c r="H57">
        <v>76</v>
      </c>
      <c r="I57" t="s">
        <v>22</v>
      </c>
      <c r="J57" s="2" t="s">
        <v>14</v>
      </c>
      <c r="K57" s="1">
        <v>178691</v>
      </c>
      <c r="L57" s="1">
        <v>126379</v>
      </c>
      <c r="M57">
        <f t="shared" si="0"/>
        <v>0.87546364863447845</v>
      </c>
    </row>
    <row r="58" spans="1:13">
      <c r="A58" t="s">
        <v>8</v>
      </c>
      <c r="B58">
        <v>60</v>
      </c>
      <c r="C58">
        <v>2</v>
      </c>
      <c r="D58">
        <v>40.1</v>
      </c>
      <c r="E58" s="19">
        <v>42314.600763888891</v>
      </c>
      <c r="F58" s="1">
        <v>30.333670000000001</v>
      </c>
      <c r="G58">
        <v>60</v>
      </c>
      <c r="H58">
        <v>74</v>
      </c>
      <c r="I58" t="s">
        <v>22</v>
      </c>
      <c r="J58" s="2" t="s">
        <v>14</v>
      </c>
      <c r="K58" s="1">
        <v>178691</v>
      </c>
      <c r="L58" s="1">
        <v>126379</v>
      </c>
      <c r="M58">
        <f t="shared" si="0"/>
        <v>0.85076666304059834</v>
      </c>
    </row>
  </sheetData>
  <phoneticPr fontId="18" type="noConversion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02"/>
  <sheetViews>
    <sheetView workbookViewId="0">
      <selection activeCell="I3" sqref="I3"/>
    </sheetView>
  </sheetViews>
  <sheetFormatPr defaultRowHeight="15"/>
  <cols>
    <col min="3" max="3" width="14.140625" bestFit="1" customWidth="1"/>
    <col min="8" max="8" width="12" customWidth="1"/>
    <col min="9" max="9" width="12" bestFit="1" customWidth="1"/>
  </cols>
  <sheetData>
    <row r="1" spans="1:15">
      <c r="A1" t="s">
        <v>16</v>
      </c>
      <c r="B1" t="s">
        <v>15</v>
      </c>
      <c r="C1" t="s">
        <v>81</v>
      </c>
      <c r="D1" t="s">
        <v>10</v>
      </c>
      <c r="E1" t="s">
        <v>12</v>
      </c>
      <c r="F1" t="s">
        <v>13</v>
      </c>
      <c r="G1" t="s">
        <v>83</v>
      </c>
      <c r="H1" t="s">
        <v>11</v>
      </c>
      <c r="I1" t="s">
        <v>82</v>
      </c>
      <c r="N1" t="s">
        <v>79</v>
      </c>
    </row>
    <row r="2" spans="1:15">
      <c r="A2">
        <v>60</v>
      </c>
      <c r="B2">
        <v>20</v>
      </c>
      <c r="C2" t="s">
        <v>14</v>
      </c>
      <c r="D2">
        <v>20.720203000000001</v>
      </c>
      <c r="E2">
        <v>178691</v>
      </c>
      <c r="F2">
        <v>126379</v>
      </c>
      <c r="G2" t="s">
        <v>84</v>
      </c>
      <c r="H2">
        <f>$O$2*D2^$O$3+$O$4</f>
        <v>0.74981393348587011</v>
      </c>
      <c r="I2">
        <v>23.841323419999998</v>
      </c>
      <c r="N2" t="s">
        <v>75</v>
      </c>
      <c r="O2">
        <v>0.27460000000000001</v>
      </c>
    </row>
    <row r="3" spans="1:15">
      <c r="A3">
        <v>61</v>
      </c>
      <c r="B3">
        <v>20</v>
      </c>
      <c r="C3" t="s">
        <v>14</v>
      </c>
      <c r="D3">
        <v>16.766361</v>
      </c>
      <c r="E3">
        <v>178691</v>
      </c>
      <c r="F3">
        <v>126379</v>
      </c>
      <c r="G3" t="s">
        <v>84</v>
      </c>
      <c r="H3">
        <f t="shared" ref="H3:H66" si="0">$O$2*D3^$O$3+$O$4</f>
        <v>0.69900383018585965</v>
      </c>
      <c r="I3">
        <v>23.60038145</v>
      </c>
      <c r="N3" t="s">
        <v>76</v>
      </c>
      <c r="O3">
        <v>0.33139999999999997</v>
      </c>
    </row>
    <row r="4" spans="1:15">
      <c r="A4">
        <v>62</v>
      </c>
      <c r="B4">
        <v>20</v>
      </c>
      <c r="C4" t="s">
        <v>14</v>
      </c>
      <c r="D4">
        <v>19.733879000000002</v>
      </c>
      <c r="E4">
        <v>178691</v>
      </c>
      <c r="F4">
        <v>126379</v>
      </c>
      <c r="G4" t="s">
        <v>84</v>
      </c>
      <c r="H4">
        <f t="shared" si="0"/>
        <v>0.73779200114339916</v>
      </c>
      <c r="I4">
        <v>21.43304466</v>
      </c>
      <c r="N4" t="s">
        <v>77</v>
      </c>
      <c r="O4">
        <v>0</v>
      </c>
    </row>
    <row r="5" spans="1:15">
      <c r="A5">
        <v>63</v>
      </c>
      <c r="B5">
        <v>20</v>
      </c>
      <c r="C5" t="s">
        <v>14</v>
      </c>
      <c r="D5">
        <v>20.956247999999999</v>
      </c>
      <c r="E5">
        <v>178691</v>
      </c>
      <c r="F5">
        <v>126379</v>
      </c>
      <c r="G5" t="s">
        <v>84</v>
      </c>
      <c r="H5">
        <f t="shared" si="0"/>
        <v>0.75263400516072854</v>
      </c>
      <c r="I5">
        <v>22.878122430000001</v>
      </c>
    </row>
    <row r="6" spans="1:15">
      <c r="A6">
        <v>66</v>
      </c>
      <c r="B6">
        <v>20</v>
      </c>
      <c r="C6" t="s">
        <v>14</v>
      </c>
      <c r="D6">
        <v>19.220495</v>
      </c>
      <c r="E6">
        <v>178691</v>
      </c>
      <c r="F6">
        <v>126379</v>
      </c>
      <c r="G6" t="s">
        <v>84</v>
      </c>
      <c r="H6">
        <f t="shared" si="0"/>
        <v>0.73137499946246942</v>
      </c>
      <c r="I6">
        <v>23.841200010000001</v>
      </c>
    </row>
    <row r="7" spans="1:15">
      <c r="A7">
        <v>67</v>
      </c>
      <c r="B7">
        <v>20</v>
      </c>
      <c r="C7" t="s">
        <v>14</v>
      </c>
      <c r="D7">
        <v>13.869260000000001</v>
      </c>
      <c r="E7">
        <v>178691</v>
      </c>
      <c r="F7">
        <v>126379</v>
      </c>
      <c r="G7" t="s">
        <v>84</v>
      </c>
      <c r="H7">
        <f t="shared" si="0"/>
        <v>0.65641272736750733</v>
      </c>
      <c r="I7">
        <v>24.082165379999999</v>
      </c>
      <c r="N7" t="s">
        <v>16</v>
      </c>
      <c r="O7" t="s">
        <v>72</v>
      </c>
    </row>
    <row r="8" spans="1:15">
      <c r="A8">
        <v>68</v>
      </c>
      <c r="B8">
        <v>20</v>
      </c>
      <c r="C8" t="s">
        <v>14</v>
      </c>
      <c r="D8">
        <v>16.143004000000001</v>
      </c>
      <c r="E8">
        <v>178691</v>
      </c>
      <c r="F8">
        <v>126379</v>
      </c>
      <c r="G8" t="s">
        <v>84</v>
      </c>
      <c r="H8">
        <f t="shared" si="0"/>
        <v>0.69028199872609419</v>
      </c>
      <c r="I8">
        <v>24.804618430000001</v>
      </c>
      <c r="N8" t="s">
        <v>15</v>
      </c>
      <c r="O8" t="s">
        <v>69</v>
      </c>
    </row>
    <row r="9" spans="1:15">
      <c r="A9">
        <v>69</v>
      </c>
      <c r="B9">
        <v>20</v>
      </c>
      <c r="C9" t="s">
        <v>14</v>
      </c>
      <c r="D9">
        <v>20.838925</v>
      </c>
      <c r="E9">
        <v>178691</v>
      </c>
      <c r="F9">
        <v>126379</v>
      </c>
      <c r="G9" t="s">
        <v>84</v>
      </c>
      <c r="H9">
        <f t="shared" si="0"/>
        <v>0.75123499599672261</v>
      </c>
      <c r="I9">
        <v>20.951484780000001</v>
      </c>
      <c r="N9" t="s">
        <v>20</v>
      </c>
      <c r="O9" t="s">
        <v>71</v>
      </c>
    </row>
    <row r="10" spans="1:15">
      <c r="A10">
        <v>70</v>
      </c>
      <c r="B10">
        <v>20</v>
      </c>
      <c r="C10" t="s">
        <v>14</v>
      </c>
      <c r="D10">
        <v>22.402258</v>
      </c>
      <c r="E10">
        <v>178691</v>
      </c>
      <c r="F10">
        <v>126379</v>
      </c>
      <c r="G10" t="s">
        <v>84</v>
      </c>
      <c r="H10">
        <f t="shared" si="0"/>
        <v>0.76946210032002538</v>
      </c>
      <c r="I10">
        <v>23.841307409999999</v>
      </c>
      <c r="N10" t="s">
        <v>10</v>
      </c>
      <c r="O10" t="s">
        <v>68</v>
      </c>
    </row>
    <row r="11" spans="1:15">
      <c r="A11">
        <v>71</v>
      </c>
      <c r="B11">
        <v>20</v>
      </c>
      <c r="C11" t="s">
        <v>14</v>
      </c>
      <c r="D11">
        <v>23.584444999999999</v>
      </c>
      <c r="E11">
        <v>178691</v>
      </c>
      <c r="F11">
        <v>126379</v>
      </c>
      <c r="G11" t="s">
        <v>84</v>
      </c>
      <c r="H11">
        <f t="shared" si="0"/>
        <v>0.78268800268170946</v>
      </c>
      <c r="I11">
        <v>23.359620750000001</v>
      </c>
      <c r="N11" t="s">
        <v>12</v>
      </c>
      <c r="O11" t="s">
        <v>73</v>
      </c>
    </row>
    <row r="12" spans="1:15">
      <c r="A12">
        <v>72</v>
      </c>
      <c r="B12">
        <v>20</v>
      </c>
      <c r="C12" t="s">
        <v>14</v>
      </c>
      <c r="D12">
        <v>22.833573999999999</v>
      </c>
      <c r="E12">
        <v>178691</v>
      </c>
      <c r="F12">
        <v>126379</v>
      </c>
      <c r="G12" t="s">
        <v>84</v>
      </c>
      <c r="H12">
        <f t="shared" si="0"/>
        <v>0.77434040530147841</v>
      </c>
      <c r="I12">
        <v>23.600507360000002</v>
      </c>
      <c r="N12" t="s">
        <v>13</v>
      </c>
      <c r="O12" t="s">
        <v>74</v>
      </c>
    </row>
    <row r="13" spans="1:15">
      <c r="A13">
        <v>73</v>
      </c>
      <c r="B13">
        <v>20</v>
      </c>
      <c r="C13" t="s">
        <v>14</v>
      </c>
      <c r="D13">
        <v>21.434729000000001</v>
      </c>
      <c r="E13">
        <v>178691</v>
      </c>
      <c r="F13">
        <v>126379</v>
      </c>
      <c r="G13" t="s">
        <v>84</v>
      </c>
      <c r="H13">
        <f t="shared" si="0"/>
        <v>0.75828599880880154</v>
      </c>
      <c r="I13">
        <v>22.637166759999999</v>
      </c>
      <c r="N13" t="s">
        <v>83</v>
      </c>
      <c r="O13" t="s">
        <v>176</v>
      </c>
    </row>
    <row r="14" spans="1:15">
      <c r="A14">
        <v>74</v>
      </c>
      <c r="B14">
        <v>20</v>
      </c>
      <c r="C14" t="s">
        <v>14</v>
      </c>
      <c r="D14">
        <v>18.88317</v>
      </c>
      <c r="E14">
        <v>178691</v>
      </c>
      <c r="F14">
        <v>126379</v>
      </c>
      <c r="G14" t="s">
        <v>84</v>
      </c>
      <c r="H14">
        <f t="shared" si="0"/>
        <v>0.72709600050391832</v>
      </c>
      <c r="I14">
        <v>20.951388430000002</v>
      </c>
      <c r="N14" t="s">
        <v>11</v>
      </c>
      <c r="O14" t="s">
        <v>25</v>
      </c>
    </row>
    <row r="15" spans="1:15">
      <c r="A15">
        <v>76</v>
      </c>
      <c r="B15">
        <v>20</v>
      </c>
      <c r="C15" t="s">
        <v>14</v>
      </c>
      <c r="D15">
        <v>15.381904</v>
      </c>
      <c r="E15">
        <v>178691</v>
      </c>
      <c r="F15">
        <v>126379</v>
      </c>
      <c r="G15" t="s">
        <v>84</v>
      </c>
      <c r="H15">
        <f t="shared" si="0"/>
        <v>0.67932199898711365</v>
      </c>
      <c r="I15">
        <v>20.711143180000001</v>
      </c>
      <c r="N15" t="s">
        <v>82</v>
      </c>
      <c r="O15" t="s">
        <v>177</v>
      </c>
    </row>
    <row r="16" spans="1:15">
      <c r="A16">
        <v>77</v>
      </c>
      <c r="B16">
        <v>20</v>
      </c>
      <c r="C16" t="s">
        <v>14</v>
      </c>
      <c r="D16">
        <v>16.714314999999999</v>
      </c>
      <c r="E16">
        <v>178691</v>
      </c>
      <c r="F16">
        <v>126379</v>
      </c>
      <c r="G16" t="s">
        <v>84</v>
      </c>
      <c r="H16">
        <f t="shared" si="0"/>
        <v>0.69828399705690003</v>
      </c>
      <c r="I16">
        <v>23.119094879999999</v>
      </c>
    </row>
    <row r="17" spans="1:9">
      <c r="A17">
        <v>80</v>
      </c>
      <c r="B17">
        <v>20</v>
      </c>
      <c r="C17" t="s">
        <v>14</v>
      </c>
      <c r="D17">
        <v>23.394455000000001</v>
      </c>
      <c r="E17">
        <v>178691</v>
      </c>
      <c r="F17">
        <v>126379</v>
      </c>
      <c r="G17" t="s">
        <v>84</v>
      </c>
      <c r="H17">
        <f t="shared" si="0"/>
        <v>0.78059283148851533</v>
      </c>
      <c r="I17">
        <v>22.395668000000001</v>
      </c>
    </row>
    <row r="18" spans="1:9">
      <c r="A18">
        <v>81</v>
      </c>
      <c r="B18">
        <v>20</v>
      </c>
      <c r="C18" t="s">
        <v>14</v>
      </c>
      <c r="D18">
        <v>23.019922000000001</v>
      </c>
      <c r="E18">
        <v>178691</v>
      </c>
      <c r="F18">
        <v>126379</v>
      </c>
      <c r="G18" t="s">
        <v>84</v>
      </c>
      <c r="H18">
        <f t="shared" si="0"/>
        <v>0.77642899984776004</v>
      </c>
      <c r="I18">
        <v>24.563769300000001</v>
      </c>
    </row>
    <row r="19" spans="1:9">
      <c r="A19">
        <v>82</v>
      </c>
      <c r="B19">
        <v>20</v>
      </c>
      <c r="C19" t="s">
        <v>14</v>
      </c>
      <c r="D19">
        <v>18.995221000000001</v>
      </c>
      <c r="E19">
        <v>178691</v>
      </c>
      <c r="F19">
        <v>126379</v>
      </c>
      <c r="G19" t="s">
        <v>84</v>
      </c>
      <c r="H19">
        <f t="shared" si="0"/>
        <v>0.72852300572919659</v>
      </c>
      <c r="I19">
        <v>24.08206509</v>
      </c>
    </row>
    <row r="20" spans="1:9">
      <c r="A20">
        <v>83</v>
      </c>
      <c r="B20">
        <v>20</v>
      </c>
      <c r="C20" t="s">
        <v>14</v>
      </c>
      <c r="D20">
        <v>13.870042</v>
      </c>
      <c r="E20">
        <v>178691</v>
      </c>
      <c r="F20">
        <v>126379</v>
      </c>
      <c r="G20" t="s">
        <v>84</v>
      </c>
      <c r="H20">
        <f t="shared" si="0"/>
        <v>0.65642499257147047</v>
      </c>
      <c r="I20">
        <v>24.80460905</v>
      </c>
    </row>
    <row r="21" spans="1:9">
      <c r="A21">
        <v>84</v>
      </c>
      <c r="B21">
        <v>20</v>
      </c>
      <c r="C21" t="s">
        <v>14</v>
      </c>
      <c r="D21">
        <v>13.032228999999999</v>
      </c>
      <c r="E21">
        <v>178691</v>
      </c>
      <c r="F21">
        <v>126379</v>
      </c>
      <c r="G21" t="s">
        <v>84</v>
      </c>
      <c r="H21">
        <f t="shared" si="0"/>
        <v>0.64301000579940393</v>
      </c>
      <c r="I21">
        <v>24.082227450000001</v>
      </c>
    </row>
    <row r="22" spans="1:9">
      <c r="A22">
        <v>86</v>
      </c>
      <c r="B22">
        <v>20</v>
      </c>
      <c r="C22" t="s">
        <v>14</v>
      </c>
      <c r="D22">
        <v>26.505780999999999</v>
      </c>
      <c r="E22">
        <v>178691</v>
      </c>
      <c r="F22">
        <v>126379</v>
      </c>
      <c r="G22" t="s">
        <v>84</v>
      </c>
      <c r="H22">
        <f t="shared" si="0"/>
        <v>0.81357128079405228</v>
      </c>
      <c r="I22">
        <v>21.673826760000001</v>
      </c>
    </row>
    <row r="23" spans="1:9">
      <c r="A23">
        <v>87</v>
      </c>
      <c r="B23">
        <v>20</v>
      </c>
      <c r="C23" t="s">
        <v>14</v>
      </c>
      <c r="D23">
        <v>18.247861</v>
      </c>
      <c r="E23">
        <v>178691</v>
      </c>
      <c r="F23">
        <v>126379</v>
      </c>
      <c r="G23" t="s">
        <v>84</v>
      </c>
      <c r="H23">
        <f t="shared" si="0"/>
        <v>0.71889618314945958</v>
      </c>
      <c r="I23">
        <v>22.878075540000001</v>
      </c>
    </row>
    <row r="24" spans="1:9">
      <c r="A24">
        <v>88</v>
      </c>
      <c r="B24">
        <v>20</v>
      </c>
      <c r="C24" t="s">
        <v>14</v>
      </c>
      <c r="D24">
        <v>13.634024</v>
      </c>
      <c r="E24">
        <v>178691</v>
      </c>
      <c r="F24">
        <v>126379</v>
      </c>
      <c r="G24" t="s">
        <v>84</v>
      </c>
      <c r="H24">
        <f t="shared" si="0"/>
        <v>0.65270200148791679</v>
      </c>
      <c r="I24">
        <v>23.118781999999999</v>
      </c>
    </row>
    <row r="25" spans="1:9">
      <c r="A25">
        <v>89</v>
      </c>
      <c r="B25">
        <v>20</v>
      </c>
      <c r="C25" t="s">
        <v>14</v>
      </c>
      <c r="D25">
        <v>13.214812999999999</v>
      </c>
      <c r="E25">
        <v>178691</v>
      </c>
      <c r="F25">
        <v>126379</v>
      </c>
      <c r="G25" t="s">
        <v>84</v>
      </c>
      <c r="H25">
        <f t="shared" si="0"/>
        <v>0.64598161150968914</v>
      </c>
      <c r="I25">
        <v>23.359569</v>
      </c>
    </row>
    <row r="26" spans="1:9">
      <c r="A26">
        <v>90</v>
      </c>
      <c r="B26">
        <v>20</v>
      </c>
      <c r="C26" t="s">
        <v>14</v>
      </c>
      <c r="D26">
        <v>15.130922999999999</v>
      </c>
      <c r="E26">
        <v>178691</v>
      </c>
      <c r="F26">
        <v>126379</v>
      </c>
      <c r="G26" t="s">
        <v>84</v>
      </c>
      <c r="H26">
        <f t="shared" si="0"/>
        <v>0.67562845702658414</v>
      </c>
      <c r="I26">
        <v>20.229036369999999</v>
      </c>
    </row>
    <row r="27" spans="1:9">
      <c r="A27">
        <v>91</v>
      </c>
      <c r="B27">
        <v>20</v>
      </c>
      <c r="C27" t="s">
        <v>14</v>
      </c>
      <c r="D27">
        <v>18.549904000000002</v>
      </c>
      <c r="E27">
        <v>178691</v>
      </c>
      <c r="F27">
        <v>126379</v>
      </c>
      <c r="G27" t="s">
        <v>84</v>
      </c>
      <c r="H27">
        <f t="shared" si="0"/>
        <v>0.7228180034676146</v>
      </c>
      <c r="I27">
        <v>23.119012229999999</v>
      </c>
    </row>
    <row r="28" spans="1:9">
      <c r="A28">
        <v>60</v>
      </c>
      <c r="B28">
        <v>20</v>
      </c>
      <c r="C28" t="s">
        <v>85</v>
      </c>
      <c r="D28">
        <v>14.346736</v>
      </c>
      <c r="E28">
        <v>169774</v>
      </c>
      <c r="F28">
        <v>123759</v>
      </c>
      <c r="G28" t="s">
        <v>84</v>
      </c>
      <c r="H28">
        <f t="shared" si="0"/>
        <v>0.66381721737296306</v>
      </c>
      <c r="I28">
        <v>23.841323419999998</v>
      </c>
    </row>
    <row r="29" spans="1:9">
      <c r="A29">
        <v>61</v>
      </c>
      <c r="B29">
        <v>20</v>
      </c>
      <c r="C29" t="s">
        <v>85</v>
      </c>
      <c r="D29">
        <v>11.364934</v>
      </c>
      <c r="E29">
        <v>169774</v>
      </c>
      <c r="F29">
        <v>123759</v>
      </c>
      <c r="G29" t="s">
        <v>84</v>
      </c>
      <c r="H29">
        <f t="shared" si="0"/>
        <v>0.61449083451366804</v>
      </c>
      <c r="I29">
        <v>23.60038145</v>
      </c>
    </row>
    <row r="30" spans="1:9">
      <c r="A30">
        <v>63</v>
      </c>
      <c r="B30">
        <v>20</v>
      </c>
      <c r="C30" t="s">
        <v>85</v>
      </c>
      <c r="D30">
        <v>18.415436</v>
      </c>
      <c r="E30">
        <v>169774</v>
      </c>
      <c r="F30">
        <v>123759</v>
      </c>
      <c r="G30" t="s">
        <v>84</v>
      </c>
      <c r="H30">
        <f t="shared" si="0"/>
        <v>0.72107734259844647</v>
      </c>
      <c r="I30">
        <v>21.43304466</v>
      </c>
    </row>
    <row r="31" spans="1:9">
      <c r="A31">
        <v>66</v>
      </c>
      <c r="B31">
        <v>20</v>
      </c>
      <c r="C31" t="s">
        <v>85</v>
      </c>
      <c r="D31">
        <v>15.408205000000001</v>
      </c>
      <c r="E31">
        <v>169774</v>
      </c>
      <c r="F31">
        <v>123759</v>
      </c>
      <c r="G31" t="s">
        <v>84</v>
      </c>
      <c r="H31">
        <f t="shared" si="0"/>
        <v>0.67970671677451033</v>
      </c>
      <c r="I31">
        <v>22.878122430000001</v>
      </c>
    </row>
    <row r="32" spans="1:9">
      <c r="A32">
        <v>67</v>
      </c>
      <c r="B32">
        <v>20</v>
      </c>
      <c r="C32" t="s">
        <v>85</v>
      </c>
      <c r="D32">
        <v>6.0240739999999997</v>
      </c>
      <c r="E32">
        <v>169774</v>
      </c>
      <c r="F32">
        <v>123759</v>
      </c>
      <c r="G32" t="s">
        <v>84</v>
      </c>
      <c r="H32">
        <f t="shared" si="0"/>
        <v>0.49791610961314409</v>
      </c>
      <c r="I32">
        <v>23.841200010000001</v>
      </c>
    </row>
    <row r="33" spans="1:9">
      <c r="A33">
        <v>68</v>
      </c>
      <c r="B33">
        <v>20</v>
      </c>
      <c r="C33" t="s">
        <v>85</v>
      </c>
      <c r="D33">
        <v>13.363394</v>
      </c>
      <c r="E33">
        <v>169774</v>
      </c>
      <c r="F33">
        <v>123759</v>
      </c>
      <c r="G33" t="s">
        <v>84</v>
      </c>
      <c r="H33">
        <f t="shared" si="0"/>
        <v>0.64837961396473687</v>
      </c>
      <c r="I33">
        <v>24.082165379999999</v>
      </c>
    </row>
    <row r="34" spans="1:9">
      <c r="A34">
        <v>69</v>
      </c>
      <c r="B34">
        <v>20</v>
      </c>
      <c r="C34" t="s">
        <v>85</v>
      </c>
      <c r="D34">
        <v>15.159734</v>
      </c>
      <c r="E34">
        <v>169774</v>
      </c>
      <c r="F34">
        <v>123759</v>
      </c>
      <c r="G34" t="s">
        <v>84</v>
      </c>
      <c r="H34">
        <f t="shared" si="0"/>
        <v>0.67605452324865145</v>
      </c>
      <c r="I34">
        <v>24.804618430000001</v>
      </c>
    </row>
    <row r="35" spans="1:9">
      <c r="A35">
        <v>70</v>
      </c>
      <c r="B35">
        <v>20</v>
      </c>
      <c r="C35" t="s">
        <v>85</v>
      </c>
      <c r="D35">
        <v>14.750323</v>
      </c>
      <c r="E35">
        <v>169774</v>
      </c>
      <c r="F35">
        <v>123759</v>
      </c>
      <c r="G35" t="s">
        <v>84</v>
      </c>
      <c r="H35">
        <f t="shared" si="0"/>
        <v>0.6699484090403538</v>
      </c>
      <c r="I35">
        <v>20.951484780000001</v>
      </c>
    </row>
    <row r="36" spans="1:9">
      <c r="A36">
        <v>71</v>
      </c>
      <c r="B36">
        <v>20</v>
      </c>
      <c r="C36" t="s">
        <v>85</v>
      </c>
      <c r="D36">
        <v>18.097840999999999</v>
      </c>
      <c r="E36">
        <v>169774</v>
      </c>
      <c r="F36">
        <v>123759</v>
      </c>
      <c r="G36" t="s">
        <v>84</v>
      </c>
      <c r="H36">
        <f t="shared" si="0"/>
        <v>0.71693212965635478</v>
      </c>
      <c r="I36">
        <v>23.841307409999999</v>
      </c>
    </row>
    <row r="37" spans="1:9">
      <c r="A37">
        <v>72</v>
      </c>
      <c r="B37">
        <v>20</v>
      </c>
      <c r="C37" t="s">
        <v>85</v>
      </c>
      <c r="D37">
        <v>18.007636999999999</v>
      </c>
      <c r="E37">
        <v>169774</v>
      </c>
      <c r="F37">
        <v>123759</v>
      </c>
      <c r="G37" t="s">
        <v>84</v>
      </c>
      <c r="H37">
        <f t="shared" si="0"/>
        <v>0.71574593867316694</v>
      </c>
      <c r="I37">
        <v>23.359620750000001</v>
      </c>
    </row>
    <row r="38" spans="1:9">
      <c r="A38">
        <v>73</v>
      </c>
      <c r="B38">
        <v>20</v>
      </c>
      <c r="C38" t="s">
        <v>85</v>
      </c>
      <c r="D38">
        <v>17.693660999999999</v>
      </c>
      <c r="E38">
        <v>169774</v>
      </c>
      <c r="F38">
        <v>123759</v>
      </c>
      <c r="G38" t="s">
        <v>84</v>
      </c>
      <c r="H38">
        <f t="shared" si="0"/>
        <v>0.7115858760937287</v>
      </c>
      <c r="I38">
        <v>23.600507360000002</v>
      </c>
    </row>
    <row r="39" spans="1:9">
      <c r="A39">
        <v>76</v>
      </c>
      <c r="B39">
        <v>20</v>
      </c>
      <c r="C39" t="s">
        <v>85</v>
      </c>
      <c r="D39">
        <v>7.345173</v>
      </c>
      <c r="E39">
        <v>169774</v>
      </c>
      <c r="F39">
        <v>123759</v>
      </c>
      <c r="G39" t="s">
        <v>84</v>
      </c>
      <c r="H39">
        <f t="shared" si="0"/>
        <v>0.53173298941988711</v>
      </c>
      <c r="I39">
        <v>22.637166759999999</v>
      </c>
    </row>
    <row r="40" spans="1:9">
      <c r="A40">
        <v>77</v>
      </c>
      <c r="B40">
        <v>20</v>
      </c>
      <c r="C40" t="s">
        <v>85</v>
      </c>
      <c r="D40">
        <v>14.709673</v>
      </c>
      <c r="E40">
        <v>169774</v>
      </c>
      <c r="F40">
        <v>123759</v>
      </c>
      <c r="G40" t="s">
        <v>84</v>
      </c>
      <c r="H40">
        <f t="shared" si="0"/>
        <v>0.66933598331738675</v>
      </c>
      <c r="I40">
        <v>20.951388430000002</v>
      </c>
    </row>
    <row r="41" spans="1:9">
      <c r="A41">
        <v>80</v>
      </c>
      <c r="B41">
        <v>20</v>
      </c>
      <c r="C41" t="s">
        <v>85</v>
      </c>
      <c r="D41">
        <v>16.768650000000001</v>
      </c>
      <c r="E41">
        <v>169774</v>
      </c>
      <c r="F41">
        <v>123759</v>
      </c>
      <c r="G41" t="s">
        <v>84</v>
      </c>
      <c r="H41">
        <f t="shared" si="0"/>
        <v>0.69903545436193415</v>
      </c>
      <c r="I41">
        <v>20.711143180000001</v>
      </c>
    </row>
    <row r="42" spans="1:9">
      <c r="A42">
        <v>81</v>
      </c>
      <c r="B42">
        <v>20</v>
      </c>
      <c r="C42" t="s">
        <v>85</v>
      </c>
      <c r="D42">
        <v>14.226777999999999</v>
      </c>
      <c r="E42">
        <v>169774</v>
      </c>
      <c r="F42">
        <v>123759</v>
      </c>
      <c r="G42" t="s">
        <v>84</v>
      </c>
      <c r="H42">
        <f t="shared" si="0"/>
        <v>0.66197264783217957</v>
      </c>
      <c r="I42">
        <v>23.119094879999999</v>
      </c>
    </row>
    <row r="43" spans="1:9">
      <c r="A43">
        <v>82</v>
      </c>
      <c r="B43">
        <v>20</v>
      </c>
      <c r="C43" t="s">
        <v>85</v>
      </c>
      <c r="D43">
        <v>17.962595</v>
      </c>
      <c r="E43">
        <v>169774</v>
      </c>
      <c r="F43">
        <v>123759</v>
      </c>
      <c r="G43" t="s">
        <v>84</v>
      </c>
      <c r="H43">
        <f t="shared" si="0"/>
        <v>0.71515214463152244</v>
      </c>
      <c r="I43">
        <v>22.395668000000001</v>
      </c>
    </row>
    <row r="44" spans="1:9">
      <c r="A44">
        <v>83</v>
      </c>
      <c r="B44">
        <v>20</v>
      </c>
      <c r="C44" t="s">
        <v>85</v>
      </c>
      <c r="D44">
        <v>12.379706000000001</v>
      </c>
      <c r="E44">
        <v>169774</v>
      </c>
      <c r="F44">
        <v>123759</v>
      </c>
      <c r="G44" t="s">
        <v>84</v>
      </c>
      <c r="H44">
        <f t="shared" si="0"/>
        <v>0.63215668740515985</v>
      </c>
      <c r="I44">
        <v>24.563769300000001</v>
      </c>
    </row>
    <row r="45" spans="1:9">
      <c r="A45">
        <v>84</v>
      </c>
      <c r="B45">
        <v>20</v>
      </c>
      <c r="C45" t="s">
        <v>85</v>
      </c>
      <c r="D45">
        <v>14.669136</v>
      </c>
      <c r="E45">
        <v>169774</v>
      </c>
      <c r="F45">
        <v>123759</v>
      </c>
      <c r="G45" t="s">
        <v>84</v>
      </c>
      <c r="H45">
        <f t="shared" si="0"/>
        <v>0.66872413214833482</v>
      </c>
      <c r="I45">
        <v>24.08206509</v>
      </c>
    </row>
    <row r="46" spans="1:9">
      <c r="A46">
        <v>86</v>
      </c>
      <c r="B46">
        <v>20</v>
      </c>
      <c r="C46" t="s">
        <v>85</v>
      </c>
      <c r="D46">
        <v>20.236034</v>
      </c>
      <c r="E46">
        <v>169774</v>
      </c>
      <c r="F46">
        <v>123759</v>
      </c>
      <c r="G46" t="s">
        <v>84</v>
      </c>
      <c r="H46">
        <f t="shared" si="0"/>
        <v>0.74396155003700914</v>
      </c>
      <c r="I46">
        <v>24.80460905</v>
      </c>
    </row>
    <row r="47" spans="1:9">
      <c r="A47">
        <v>87</v>
      </c>
      <c r="B47">
        <v>20</v>
      </c>
      <c r="C47" t="s">
        <v>85</v>
      </c>
      <c r="D47">
        <v>13.596057</v>
      </c>
      <c r="E47">
        <v>169774</v>
      </c>
      <c r="F47">
        <v>123759</v>
      </c>
      <c r="G47" t="s">
        <v>84</v>
      </c>
      <c r="H47">
        <f t="shared" si="0"/>
        <v>0.65209908881221956</v>
      </c>
      <c r="I47">
        <v>24.082227450000001</v>
      </c>
    </row>
    <row r="48" spans="1:9">
      <c r="A48">
        <v>88</v>
      </c>
      <c r="B48">
        <v>20</v>
      </c>
      <c r="C48" t="s">
        <v>85</v>
      </c>
      <c r="D48">
        <v>15.243402</v>
      </c>
      <c r="E48">
        <v>169774</v>
      </c>
      <c r="F48">
        <v>123759</v>
      </c>
      <c r="G48" t="s">
        <v>84</v>
      </c>
      <c r="H48">
        <f t="shared" si="0"/>
        <v>0.6772887713307264</v>
      </c>
      <c r="I48">
        <v>21.673826760000001</v>
      </c>
    </row>
    <row r="49" spans="1:9">
      <c r="A49">
        <v>89</v>
      </c>
      <c r="B49">
        <v>20</v>
      </c>
      <c r="C49" t="s">
        <v>85</v>
      </c>
      <c r="D49">
        <v>10.295557000000001</v>
      </c>
      <c r="E49">
        <v>169774</v>
      </c>
      <c r="F49">
        <v>123759</v>
      </c>
      <c r="G49" t="s">
        <v>84</v>
      </c>
      <c r="H49">
        <f t="shared" si="0"/>
        <v>0.59469281619524861</v>
      </c>
      <c r="I49">
        <v>22.878075540000001</v>
      </c>
    </row>
    <row r="50" spans="1:9">
      <c r="A50">
        <v>90</v>
      </c>
      <c r="B50">
        <v>20</v>
      </c>
      <c r="C50" t="s">
        <v>85</v>
      </c>
      <c r="D50">
        <v>14.568329</v>
      </c>
      <c r="E50">
        <v>169774</v>
      </c>
      <c r="F50">
        <v>123759</v>
      </c>
      <c r="G50" t="s">
        <v>84</v>
      </c>
      <c r="H50">
        <f t="shared" si="0"/>
        <v>0.66719766996668062</v>
      </c>
      <c r="I50">
        <v>23.118781999999999</v>
      </c>
    </row>
    <row r="51" spans="1:9">
      <c r="A51">
        <v>91</v>
      </c>
      <c r="B51">
        <v>20</v>
      </c>
      <c r="C51" t="s">
        <v>85</v>
      </c>
      <c r="D51">
        <v>15.283706</v>
      </c>
      <c r="E51">
        <v>169774</v>
      </c>
      <c r="F51">
        <v>123759</v>
      </c>
      <c r="G51" t="s">
        <v>84</v>
      </c>
      <c r="H51">
        <f t="shared" si="0"/>
        <v>0.67788170914568291</v>
      </c>
      <c r="I51">
        <v>23.359569</v>
      </c>
    </row>
    <row r="52" spans="1:9">
      <c r="A52">
        <v>91</v>
      </c>
      <c r="B52">
        <v>60</v>
      </c>
      <c r="C52" t="s">
        <v>85</v>
      </c>
      <c r="D52">
        <v>28.595206000000001</v>
      </c>
      <c r="E52">
        <v>169774</v>
      </c>
      <c r="F52">
        <v>123759</v>
      </c>
      <c r="G52" t="s">
        <v>86</v>
      </c>
      <c r="H52">
        <f t="shared" si="0"/>
        <v>0.83428821559667343</v>
      </c>
      <c r="I52">
        <v>20.229036369999999</v>
      </c>
    </row>
    <row r="53" spans="1:9">
      <c r="A53">
        <v>60</v>
      </c>
      <c r="B53">
        <v>60</v>
      </c>
      <c r="C53" t="s">
        <v>14</v>
      </c>
      <c r="D53">
        <v>45.203186000000002</v>
      </c>
      <c r="E53">
        <v>178691</v>
      </c>
      <c r="F53">
        <v>126379</v>
      </c>
      <c r="G53" t="s">
        <v>86</v>
      </c>
      <c r="H53">
        <f t="shared" si="0"/>
        <v>0.97100966936167454</v>
      </c>
      <c r="I53">
        <v>42.840485430000001</v>
      </c>
    </row>
    <row r="54" spans="1:9">
      <c r="A54">
        <v>61</v>
      </c>
      <c r="B54">
        <v>60</v>
      </c>
      <c r="C54" t="s">
        <v>14</v>
      </c>
      <c r="D54">
        <v>47.050514999999997</v>
      </c>
      <c r="E54">
        <v>178691</v>
      </c>
      <c r="F54">
        <v>126379</v>
      </c>
      <c r="G54" t="s">
        <v>86</v>
      </c>
      <c r="H54">
        <f t="shared" si="0"/>
        <v>0.98398475274633701</v>
      </c>
      <c r="I54">
        <v>42.843553219999997</v>
      </c>
    </row>
    <row r="55" spans="1:9">
      <c r="A55">
        <v>62</v>
      </c>
      <c r="B55">
        <v>60</v>
      </c>
      <c r="C55" t="s">
        <v>14</v>
      </c>
      <c r="D55">
        <v>43.752741999999998</v>
      </c>
      <c r="E55">
        <v>178691</v>
      </c>
      <c r="F55">
        <v>126379</v>
      </c>
      <c r="G55" t="s">
        <v>86</v>
      </c>
      <c r="H55">
        <f t="shared" si="0"/>
        <v>0.9605714650262972</v>
      </c>
      <c r="I55">
        <v>41.13025545</v>
      </c>
    </row>
    <row r="56" spans="1:9">
      <c r="A56">
        <v>63</v>
      </c>
      <c r="B56">
        <v>60</v>
      </c>
      <c r="C56" t="s">
        <v>14</v>
      </c>
      <c r="D56">
        <v>52.796427999999999</v>
      </c>
      <c r="E56">
        <v>178691</v>
      </c>
      <c r="F56">
        <v>126379</v>
      </c>
      <c r="G56" t="s">
        <v>86</v>
      </c>
      <c r="H56">
        <f t="shared" si="0"/>
        <v>1.0222842686644145</v>
      </c>
      <c r="I56">
        <v>41.987137439999998</v>
      </c>
    </row>
    <row r="57" spans="1:9">
      <c r="A57">
        <v>66</v>
      </c>
      <c r="B57">
        <v>60</v>
      </c>
      <c r="C57" t="s">
        <v>14</v>
      </c>
      <c r="D57">
        <v>51.81906</v>
      </c>
      <c r="E57">
        <v>178691</v>
      </c>
      <c r="F57">
        <v>126379</v>
      </c>
      <c r="G57" t="s">
        <v>86</v>
      </c>
      <c r="H57">
        <f t="shared" si="0"/>
        <v>1.0159734604748607</v>
      </c>
      <c r="I57">
        <v>41.55894782</v>
      </c>
    </row>
    <row r="58" spans="1:9">
      <c r="A58">
        <v>67</v>
      </c>
      <c r="B58">
        <v>60</v>
      </c>
      <c r="C58" t="s">
        <v>14</v>
      </c>
      <c r="D58">
        <v>39.625644999999999</v>
      </c>
      <c r="E58">
        <v>178691</v>
      </c>
      <c r="F58">
        <v>126379</v>
      </c>
      <c r="G58" t="s">
        <v>86</v>
      </c>
      <c r="H58">
        <f t="shared" si="0"/>
        <v>0.92954387480757716</v>
      </c>
      <c r="I58">
        <v>41.985887750000003</v>
      </c>
    </row>
    <row r="59" spans="1:9">
      <c r="A59">
        <v>68</v>
      </c>
      <c r="B59">
        <v>60</v>
      </c>
      <c r="C59" t="s">
        <v>14</v>
      </c>
      <c r="D59">
        <v>50.458930000000002</v>
      </c>
      <c r="E59">
        <v>178691</v>
      </c>
      <c r="F59">
        <v>126379</v>
      </c>
      <c r="G59" t="s">
        <v>86</v>
      </c>
      <c r="H59">
        <f t="shared" si="0"/>
        <v>1.0070573380098247</v>
      </c>
      <c r="I59">
        <v>41.130412440000001</v>
      </c>
    </row>
    <row r="60" spans="1:9">
      <c r="A60">
        <v>69</v>
      </c>
      <c r="B60">
        <v>60</v>
      </c>
      <c r="C60" t="s">
        <v>14</v>
      </c>
      <c r="D60">
        <v>46.955297000000002</v>
      </c>
      <c r="E60">
        <v>178691</v>
      </c>
      <c r="F60">
        <v>126379</v>
      </c>
      <c r="G60" t="s">
        <v>86</v>
      </c>
      <c r="H60">
        <f t="shared" si="0"/>
        <v>0.98332437931171601</v>
      </c>
      <c r="I60">
        <v>42.844302380000002</v>
      </c>
    </row>
    <row r="61" spans="1:9">
      <c r="A61">
        <v>70</v>
      </c>
      <c r="B61">
        <v>60</v>
      </c>
      <c r="C61" t="s">
        <v>14</v>
      </c>
      <c r="D61">
        <v>40.750174000000001</v>
      </c>
      <c r="E61">
        <v>178691</v>
      </c>
      <c r="F61">
        <v>126379</v>
      </c>
      <c r="G61" t="s">
        <v>86</v>
      </c>
      <c r="H61">
        <f t="shared" si="0"/>
        <v>0.93820434178047352</v>
      </c>
      <c r="I61">
        <v>43.271747589999997</v>
      </c>
    </row>
    <row r="62" spans="1:9">
      <c r="A62">
        <v>71</v>
      </c>
      <c r="B62">
        <v>60</v>
      </c>
      <c r="C62" t="s">
        <v>14</v>
      </c>
      <c r="D62">
        <v>42.061743</v>
      </c>
      <c r="E62">
        <v>178691</v>
      </c>
      <c r="F62">
        <v>126379</v>
      </c>
      <c r="G62" t="s">
        <v>86</v>
      </c>
      <c r="H62">
        <f t="shared" si="0"/>
        <v>0.94810573302172074</v>
      </c>
      <c r="I62">
        <v>42.41560192</v>
      </c>
    </row>
    <row r="63" spans="1:9">
      <c r="A63">
        <v>72</v>
      </c>
      <c r="B63">
        <v>60</v>
      </c>
      <c r="C63" t="s">
        <v>14</v>
      </c>
      <c r="D63">
        <v>60.105286</v>
      </c>
      <c r="E63">
        <v>178691</v>
      </c>
      <c r="F63">
        <v>126379</v>
      </c>
      <c r="G63" t="s">
        <v>86</v>
      </c>
      <c r="H63">
        <f t="shared" si="0"/>
        <v>1.0671665183395989</v>
      </c>
      <c r="I63">
        <v>42.842505920000001</v>
      </c>
    </row>
    <row r="64" spans="1:9">
      <c r="A64">
        <v>73</v>
      </c>
      <c r="B64">
        <v>60</v>
      </c>
      <c r="C64" t="s">
        <v>14</v>
      </c>
      <c r="D64">
        <v>53.786045000000001</v>
      </c>
      <c r="E64">
        <v>178691</v>
      </c>
      <c r="F64">
        <v>126379</v>
      </c>
      <c r="G64" t="s">
        <v>86</v>
      </c>
      <c r="H64">
        <f t="shared" si="0"/>
        <v>1.0285950783017723</v>
      </c>
      <c r="I64">
        <v>42.415166399999997</v>
      </c>
    </row>
    <row r="65" spans="1:9">
      <c r="A65">
        <v>74</v>
      </c>
      <c r="B65">
        <v>60</v>
      </c>
      <c r="C65" t="s">
        <v>14</v>
      </c>
      <c r="D65">
        <v>51.330770999999999</v>
      </c>
      <c r="E65">
        <v>178691</v>
      </c>
      <c r="F65">
        <v>126379</v>
      </c>
      <c r="G65" t="s">
        <v>86</v>
      </c>
      <c r="H65">
        <f t="shared" si="0"/>
        <v>1.0127907627811723</v>
      </c>
      <c r="I65">
        <v>39.844659110000002</v>
      </c>
    </row>
    <row r="66" spans="1:9">
      <c r="A66">
        <v>76</v>
      </c>
      <c r="B66">
        <v>60</v>
      </c>
      <c r="C66" t="s">
        <v>14</v>
      </c>
      <c r="D66">
        <v>44.296098000000001</v>
      </c>
      <c r="E66">
        <v>178691</v>
      </c>
      <c r="F66">
        <v>126379</v>
      </c>
      <c r="G66" t="s">
        <v>86</v>
      </c>
      <c r="H66">
        <f t="shared" si="0"/>
        <v>0.96450847948364671</v>
      </c>
      <c r="I66">
        <v>43.271779000000002</v>
      </c>
    </row>
    <row r="67" spans="1:9">
      <c r="A67">
        <v>77</v>
      </c>
      <c r="B67">
        <v>60</v>
      </c>
      <c r="C67" t="s">
        <v>14</v>
      </c>
      <c r="D67">
        <v>36.190645000000004</v>
      </c>
      <c r="E67">
        <v>178691</v>
      </c>
      <c r="F67">
        <v>126379</v>
      </c>
      <c r="G67" t="s">
        <v>86</v>
      </c>
      <c r="H67">
        <f t="shared" ref="H67:H102" si="1">$O$2*D67^$O$3+$O$4</f>
        <v>0.90202662021842539</v>
      </c>
      <c r="I67">
        <v>39.41448673</v>
      </c>
    </row>
    <row r="68" spans="1:9">
      <c r="A68">
        <v>80</v>
      </c>
      <c r="B68">
        <v>60</v>
      </c>
      <c r="C68" t="s">
        <v>14</v>
      </c>
      <c r="D68">
        <v>50.750616000000001</v>
      </c>
      <c r="E68">
        <v>178691</v>
      </c>
      <c r="F68">
        <v>126379</v>
      </c>
      <c r="G68" t="s">
        <v>86</v>
      </c>
      <c r="H68">
        <f t="shared" si="1"/>
        <v>1.0089828528420233</v>
      </c>
      <c r="I68">
        <v>42.843944039999997</v>
      </c>
    </row>
    <row r="69" spans="1:9">
      <c r="A69">
        <v>81</v>
      </c>
      <c r="B69">
        <v>60</v>
      </c>
      <c r="C69" t="s">
        <v>14</v>
      </c>
      <c r="D69">
        <v>32.445481999999998</v>
      </c>
      <c r="E69">
        <v>178691</v>
      </c>
      <c r="F69">
        <v>126379</v>
      </c>
      <c r="G69" t="s">
        <v>86</v>
      </c>
      <c r="H69">
        <f t="shared" si="1"/>
        <v>0.86995551338178267</v>
      </c>
      <c r="I69">
        <v>42.415528090000002</v>
      </c>
    </row>
    <row r="70" spans="1:9">
      <c r="A70">
        <v>82</v>
      </c>
      <c r="B70">
        <v>60</v>
      </c>
      <c r="C70" t="s">
        <v>14</v>
      </c>
      <c r="D70">
        <v>50.266491000000002</v>
      </c>
      <c r="E70">
        <v>178691</v>
      </c>
      <c r="F70">
        <v>126379</v>
      </c>
      <c r="G70" t="s">
        <v>86</v>
      </c>
      <c r="H70">
        <f t="shared" si="1"/>
        <v>1.005782907142154</v>
      </c>
      <c r="I70">
        <v>40.27338512</v>
      </c>
    </row>
    <row r="71" spans="1:9">
      <c r="A71">
        <v>83</v>
      </c>
      <c r="B71">
        <v>60</v>
      </c>
      <c r="C71" t="s">
        <v>14</v>
      </c>
      <c r="D71">
        <v>40.921007000000003</v>
      </c>
      <c r="E71">
        <v>178691</v>
      </c>
      <c r="F71">
        <v>126379</v>
      </c>
      <c r="G71" t="s">
        <v>86</v>
      </c>
      <c r="H71">
        <f t="shared" si="1"/>
        <v>0.93950596290834587</v>
      </c>
      <c r="I71">
        <v>42.844007390000002</v>
      </c>
    </row>
    <row r="72" spans="1:9">
      <c r="A72">
        <v>84</v>
      </c>
      <c r="B72">
        <v>60</v>
      </c>
      <c r="C72" t="s">
        <v>14</v>
      </c>
      <c r="D72">
        <v>45.023747</v>
      </c>
      <c r="E72">
        <v>178691</v>
      </c>
      <c r="F72">
        <v>126379</v>
      </c>
      <c r="G72" t="s">
        <v>86</v>
      </c>
      <c r="H72">
        <f t="shared" si="1"/>
        <v>0.96973057945550922</v>
      </c>
      <c r="I72">
        <v>39.412996249999999</v>
      </c>
    </row>
    <row r="73" spans="1:9">
      <c r="A73">
        <v>86</v>
      </c>
      <c r="B73">
        <v>60</v>
      </c>
      <c r="C73" t="s">
        <v>14</v>
      </c>
      <c r="D73">
        <v>44.205663000000001</v>
      </c>
      <c r="E73">
        <v>178691</v>
      </c>
      <c r="F73">
        <v>126379</v>
      </c>
      <c r="G73" t="s">
        <v>86</v>
      </c>
      <c r="H73">
        <f t="shared" si="1"/>
        <v>0.96385545980219223</v>
      </c>
      <c r="I73">
        <v>43.272291289999998</v>
      </c>
    </row>
    <row r="74" spans="1:9">
      <c r="A74">
        <v>87</v>
      </c>
      <c r="B74">
        <v>60</v>
      </c>
      <c r="C74" t="s">
        <v>14</v>
      </c>
      <c r="D74">
        <v>40.055439</v>
      </c>
      <c r="E74">
        <v>178691</v>
      </c>
      <c r="F74">
        <v>126379</v>
      </c>
      <c r="G74" t="s">
        <v>86</v>
      </c>
      <c r="H74">
        <f t="shared" si="1"/>
        <v>0.93287306250172208</v>
      </c>
      <c r="I74">
        <v>41.130278250000003</v>
      </c>
    </row>
    <row r="75" spans="1:9">
      <c r="A75">
        <v>88</v>
      </c>
      <c r="B75">
        <v>60</v>
      </c>
      <c r="C75" t="s">
        <v>14</v>
      </c>
      <c r="D75">
        <v>45.386777000000002</v>
      </c>
      <c r="E75">
        <v>178691</v>
      </c>
      <c r="F75">
        <v>126379</v>
      </c>
      <c r="G75" t="s">
        <v>86</v>
      </c>
      <c r="H75">
        <f t="shared" si="1"/>
        <v>0.97231484713146266</v>
      </c>
      <c r="I75">
        <v>41.126696610000003</v>
      </c>
    </row>
    <row r="76" spans="1:9">
      <c r="A76">
        <v>89</v>
      </c>
      <c r="B76">
        <v>60</v>
      </c>
      <c r="C76" t="s">
        <v>14</v>
      </c>
      <c r="D76">
        <v>51.622582999999999</v>
      </c>
      <c r="E76">
        <v>178691</v>
      </c>
      <c r="F76">
        <v>126379</v>
      </c>
      <c r="G76" t="s">
        <v>86</v>
      </c>
      <c r="H76">
        <f t="shared" si="1"/>
        <v>1.0146952324044896</v>
      </c>
      <c r="I76">
        <v>42.415475260000001</v>
      </c>
    </row>
    <row r="77" spans="1:9">
      <c r="A77">
        <v>90</v>
      </c>
      <c r="B77">
        <v>60</v>
      </c>
      <c r="C77" t="s">
        <v>14</v>
      </c>
      <c r="D77">
        <v>37.264809999999997</v>
      </c>
      <c r="E77">
        <v>178691</v>
      </c>
      <c r="F77">
        <v>126379</v>
      </c>
      <c r="G77" t="s">
        <v>86</v>
      </c>
      <c r="H77">
        <f t="shared" si="1"/>
        <v>0.91081252064940799</v>
      </c>
      <c r="I77">
        <v>42.411674660000003</v>
      </c>
    </row>
    <row r="78" spans="1:9">
      <c r="A78">
        <v>91</v>
      </c>
      <c r="B78">
        <v>60</v>
      </c>
      <c r="C78" t="s">
        <v>14</v>
      </c>
      <c r="D78">
        <v>50.750635000000003</v>
      </c>
      <c r="E78">
        <v>178691</v>
      </c>
      <c r="F78">
        <v>126379</v>
      </c>
      <c r="G78" t="s">
        <v>86</v>
      </c>
      <c r="H78">
        <f t="shared" si="1"/>
        <v>1.008982978025935</v>
      </c>
      <c r="I78">
        <v>40.273457569999998</v>
      </c>
    </row>
    <row r="79" spans="1:9">
      <c r="A79">
        <v>60</v>
      </c>
      <c r="B79">
        <v>60</v>
      </c>
      <c r="C79" t="s">
        <v>85</v>
      </c>
      <c r="D79">
        <v>22.019541</v>
      </c>
      <c r="E79">
        <v>169774</v>
      </c>
      <c r="F79">
        <v>123759</v>
      </c>
      <c r="G79" t="s">
        <v>86</v>
      </c>
      <c r="H79">
        <f t="shared" si="1"/>
        <v>0.76508060190504001</v>
      </c>
      <c r="I79">
        <v>20.229036369999999</v>
      </c>
    </row>
    <row r="80" spans="1:9">
      <c r="A80">
        <v>61</v>
      </c>
      <c r="B80">
        <v>60</v>
      </c>
      <c r="C80" t="s">
        <v>85</v>
      </c>
      <c r="D80">
        <v>23.021023</v>
      </c>
      <c r="E80">
        <v>169774</v>
      </c>
      <c r="F80">
        <v>123759</v>
      </c>
      <c r="G80" t="s">
        <v>86</v>
      </c>
      <c r="H80">
        <f t="shared" si="1"/>
        <v>0.77644130624074781</v>
      </c>
      <c r="I80">
        <v>42.840485430000001</v>
      </c>
    </row>
    <row r="81" spans="1:9">
      <c r="A81">
        <v>63</v>
      </c>
      <c r="B81">
        <v>60</v>
      </c>
      <c r="C81" t="s">
        <v>85</v>
      </c>
      <c r="D81">
        <v>28.181735</v>
      </c>
      <c r="E81">
        <v>169774</v>
      </c>
      <c r="F81">
        <v>123759</v>
      </c>
      <c r="G81" t="s">
        <v>86</v>
      </c>
      <c r="H81">
        <f t="shared" si="1"/>
        <v>0.83027093990821466</v>
      </c>
      <c r="I81">
        <v>42.843553219999997</v>
      </c>
    </row>
    <row r="82" spans="1:9">
      <c r="A82">
        <v>66</v>
      </c>
      <c r="B82">
        <v>60</v>
      </c>
      <c r="C82" t="s">
        <v>85</v>
      </c>
      <c r="D82">
        <v>30.217205</v>
      </c>
      <c r="E82">
        <v>169774</v>
      </c>
      <c r="F82">
        <v>123759</v>
      </c>
      <c r="G82" t="s">
        <v>86</v>
      </c>
      <c r="H82">
        <f t="shared" si="1"/>
        <v>0.84968275682485273</v>
      </c>
      <c r="I82">
        <v>41.13025545</v>
      </c>
    </row>
    <row r="83" spans="1:9">
      <c r="A83">
        <v>67</v>
      </c>
      <c r="B83">
        <v>60</v>
      </c>
      <c r="C83" t="s">
        <v>85</v>
      </c>
      <c r="D83">
        <v>23.5032</v>
      </c>
      <c r="E83">
        <v>169774</v>
      </c>
      <c r="F83">
        <v>123759</v>
      </c>
      <c r="G83" t="s">
        <v>86</v>
      </c>
      <c r="H83">
        <f t="shared" si="1"/>
        <v>0.78179343547224711</v>
      </c>
      <c r="I83">
        <v>41.987137439999998</v>
      </c>
    </row>
    <row r="84" spans="1:9">
      <c r="A84">
        <v>68</v>
      </c>
      <c r="B84">
        <v>60</v>
      </c>
      <c r="C84" t="s">
        <v>85</v>
      </c>
      <c r="D84">
        <v>24.263064</v>
      </c>
      <c r="E84">
        <v>169774</v>
      </c>
      <c r="F84">
        <v>123759</v>
      </c>
      <c r="G84" t="s">
        <v>86</v>
      </c>
      <c r="H84">
        <f t="shared" si="1"/>
        <v>0.79008082046708161</v>
      </c>
      <c r="I84">
        <v>41.55894782</v>
      </c>
    </row>
    <row r="85" spans="1:9">
      <c r="A85">
        <v>69</v>
      </c>
      <c r="B85">
        <v>60</v>
      </c>
      <c r="C85" t="s">
        <v>85</v>
      </c>
      <c r="D85">
        <v>25.931612999999999</v>
      </c>
      <c r="E85">
        <v>169774</v>
      </c>
      <c r="F85">
        <v>123759</v>
      </c>
      <c r="G85" t="s">
        <v>86</v>
      </c>
      <c r="H85">
        <f t="shared" si="1"/>
        <v>0.80768801703854387</v>
      </c>
      <c r="I85">
        <v>41.985887750000003</v>
      </c>
    </row>
    <row r="86" spans="1:9">
      <c r="A86">
        <v>70</v>
      </c>
      <c r="B86">
        <v>60</v>
      </c>
      <c r="C86" t="s">
        <v>85</v>
      </c>
      <c r="D86">
        <v>22.438488</v>
      </c>
      <c r="E86">
        <v>169774</v>
      </c>
      <c r="F86">
        <v>123759</v>
      </c>
      <c r="G86" t="s">
        <v>86</v>
      </c>
      <c r="H86">
        <f t="shared" si="1"/>
        <v>0.76987427529974262</v>
      </c>
      <c r="I86">
        <v>41.130412440000001</v>
      </c>
    </row>
    <row r="87" spans="1:9">
      <c r="A87">
        <v>71</v>
      </c>
      <c r="B87">
        <v>60</v>
      </c>
      <c r="C87" t="s">
        <v>85</v>
      </c>
      <c r="D87">
        <v>22.649498999999999</v>
      </c>
      <c r="E87">
        <v>169774</v>
      </c>
      <c r="F87">
        <v>123759</v>
      </c>
      <c r="G87" t="s">
        <v>86</v>
      </c>
      <c r="H87">
        <f t="shared" si="1"/>
        <v>0.7722660676614721</v>
      </c>
      <c r="I87">
        <v>42.844302380000002</v>
      </c>
    </row>
    <row r="88" spans="1:9">
      <c r="A88">
        <v>72</v>
      </c>
      <c r="B88">
        <v>60</v>
      </c>
      <c r="C88" t="s">
        <v>85</v>
      </c>
      <c r="D88">
        <v>27.596084999999999</v>
      </c>
      <c r="E88">
        <v>169774</v>
      </c>
      <c r="F88">
        <v>123759</v>
      </c>
      <c r="G88" t="s">
        <v>86</v>
      </c>
      <c r="H88">
        <f t="shared" si="1"/>
        <v>0.82451276889189196</v>
      </c>
      <c r="I88">
        <v>43.271747589999997</v>
      </c>
    </row>
    <row r="89" spans="1:9">
      <c r="A89">
        <v>73</v>
      </c>
      <c r="B89">
        <v>60</v>
      </c>
      <c r="C89" t="s">
        <v>85</v>
      </c>
      <c r="D89">
        <v>26.442747000000001</v>
      </c>
      <c r="E89">
        <v>169774</v>
      </c>
      <c r="F89">
        <v>123759</v>
      </c>
      <c r="G89" t="s">
        <v>86</v>
      </c>
      <c r="H89">
        <f t="shared" si="1"/>
        <v>0.81292958681790328</v>
      </c>
      <c r="I89">
        <v>42.41560192</v>
      </c>
    </row>
    <row r="90" spans="1:9">
      <c r="A90">
        <v>76</v>
      </c>
      <c r="B90">
        <v>60</v>
      </c>
      <c r="C90" t="s">
        <v>85</v>
      </c>
      <c r="D90">
        <v>22.755327000000001</v>
      </c>
      <c r="E90">
        <v>169774</v>
      </c>
      <c r="F90">
        <v>123759</v>
      </c>
      <c r="G90" t="s">
        <v>86</v>
      </c>
      <c r="H90">
        <f t="shared" si="1"/>
        <v>0.77346001263553987</v>
      </c>
      <c r="I90">
        <v>42.842505920000001</v>
      </c>
    </row>
    <row r="91" spans="1:9">
      <c r="A91">
        <v>77</v>
      </c>
      <c r="B91">
        <v>60</v>
      </c>
      <c r="C91" t="s">
        <v>85</v>
      </c>
      <c r="D91">
        <v>20.133457</v>
      </c>
      <c r="E91">
        <v>169774</v>
      </c>
      <c r="F91">
        <v>123759</v>
      </c>
      <c r="G91" t="s">
        <v>86</v>
      </c>
      <c r="H91">
        <f t="shared" si="1"/>
        <v>0.74270966344487743</v>
      </c>
      <c r="I91">
        <v>42.415166399999997</v>
      </c>
    </row>
    <row r="92" spans="1:9">
      <c r="A92">
        <v>80</v>
      </c>
      <c r="B92">
        <v>60</v>
      </c>
      <c r="C92" t="s">
        <v>85</v>
      </c>
      <c r="D92">
        <v>27.131881</v>
      </c>
      <c r="E92">
        <v>169774</v>
      </c>
      <c r="F92">
        <v>123759</v>
      </c>
      <c r="G92" t="s">
        <v>86</v>
      </c>
      <c r="H92">
        <f t="shared" si="1"/>
        <v>0.81989034640481429</v>
      </c>
      <c r="I92">
        <v>39.844659110000002</v>
      </c>
    </row>
    <row r="93" spans="1:9">
      <c r="A93">
        <v>81</v>
      </c>
      <c r="B93">
        <v>60</v>
      </c>
      <c r="C93" t="s">
        <v>85</v>
      </c>
      <c r="D93">
        <v>19.835643999999998</v>
      </c>
      <c r="E93">
        <v>169774</v>
      </c>
      <c r="F93">
        <v>123759</v>
      </c>
      <c r="G93" t="s">
        <v>86</v>
      </c>
      <c r="H93">
        <f t="shared" si="1"/>
        <v>0.7390507098093102</v>
      </c>
      <c r="I93">
        <v>43.271779000000002</v>
      </c>
    </row>
    <row r="94" spans="1:9">
      <c r="A94">
        <v>82</v>
      </c>
      <c r="B94">
        <v>60</v>
      </c>
      <c r="C94" t="s">
        <v>85</v>
      </c>
      <c r="D94">
        <v>26.557005</v>
      </c>
      <c r="E94">
        <v>169774</v>
      </c>
      <c r="F94">
        <v>123759</v>
      </c>
      <c r="G94" t="s">
        <v>86</v>
      </c>
      <c r="H94">
        <f t="shared" si="1"/>
        <v>0.81409199644322428</v>
      </c>
      <c r="I94">
        <v>39.41448673</v>
      </c>
    </row>
    <row r="95" spans="1:9">
      <c r="A95">
        <v>83</v>
      </c>
      <c r="B95">
        <v>60</v>
      </c>
      <c r="C95" t="s">
        <v>85</v>
      </c>
      <c r="D95">
        <v>23.881646</v>
      </c>
      <c r="E95">
        <v>169774</v>
      </c>
      <c r="F95">
        <v>123759</v>
      </c>
      <c r="G95" t="s">
        <v>86</v>
      </c>
      <c r="H95">
        <f t="shared" si="1"/>
        <v>0.78594295879957909</v>
      </c>
      <c r="I95">
        <v>42.843944039999997</v>
      </c>
    </row>
    <row r="96" spans="1:9">
      <c r="A96">
        <v>84</v>
      </c>
      <c r="B96">
        <v>60</v>
      </c>
      <c r="C96" t="s">
        <v>85</v>
      </c>
      <c r="D96">
        <v>24.044747999999998</v>
      </c>
      <c r="E96">
        <v>169774</v>
      </c>
      <c r="F96">
        <v>123759</v>
      </c>
      <c r="G96" t="s">
        <v>86</v>
      </c>
      <c r="H96">
        <f t="shared" si="1"/>
        <v>0.7877177596718139</v>
      </c>
      <c r="I96">
        <v>42.415528090000002</v>
      </c>
    </row>
    <row r="97" spans="1:9">
      <c r="A97">
        <v>86</v>
      </c>
      <c r="B97">
        <v>60</v>
      </c>
      <c r="C97" t="s">
        <v>85</v>
      </c>
      <c r="D97">
        <v>23.610996</v>
      </c>
      <c r="E97">
        <v>169774</v>
      </c>
      <c r="F97">
        <v>123759</v>
      </c>
      <c r="G97" t="s">
        <v>86</v>
      </c>
      <c r="H97">
        <f t="shared" si="1"/>
        <v>0.78297990196449541</v>
      </c>
      <c r="I97">
        <v>40.27338512</v>
      </c>
    </row>
    <row r="98" spans="1:9">
      <c r="A98">
        <v>87</v>
      </c>
      <c r="B98">
        <v>60</v>
      </c>
      <c r="C98" t="s">
        <v>85</v>
      </c>
      <c r="D98">
        <v>22.280922</v>
      </c>
      <c r="E98">
        <v>169774</v>
      </c>
      <c r="F98">
        <v>123759</v>
      </c>
      <c r="G98" t="s">
        <v>86</v>
      </c>
      <c r="H98">
        <f t="shared" si="1"/>
        <v>0.76807845227472948</v>
      </c>
      <c r="I98">
        <v>42.844007390000002</v>
      </c>
    </row>
    <row r="99" spans="1:9">
      <c r="A99">
        <v>88</v>
      </c>
      <c r="B99">
        <v>60</v>
      </c>
      <c r="C99" t="s">
        <v>85</v>
      </c>
      <c r="D99">
        <v>25.651184000000001</v>
      </c>
      <c r="E99">
        <v>169774</v>
      </c>
      <c r="F99">
        <v>123759</v>
      </c>
      <c r="G99" t="s">
        <v>86</v>
      </c>
      <c r="H99">
        <f t="shared" si="1"/>
        <v>0.80478288260228947</v>
      </c>
      <c r="I99">
        <v>39.412996249999999</v>
      </c>
    </row>
    <row r="100" spans="1:9">
      <c r="A100">
        <v>89</v>
      </c>
      <c r="B100">
        <v>60</v>
      </c>
      <c r="C100" t="s">
        <v>85</v>
      </c>
      <c r="D100">
        <v>28.773319999999998</v>
      </c>
      <c r="E100">
        <v>169774</v>
      </c>
      <c r="F100">
        <v>123759</v>
      </c>
      <c r="G100" t="s">
        <v>86</v>
      </c>
      <c r="H100">
        <f t="shared" si="1"/>
        <v>0.83600680170627473</v>
      </c>
      <c r="I100">
        <v>43.272291289999998</v>
      </c>
    </row>
    <row r="101" spans="1:9">
      <c r="A101">
        <v>90</v>
      </c>
      <c r="B101">
        <v>60</v>
      </c>
      <c r="C101" t="s">
        <v>85</v>
      </c>
      <c r="D101">
        <v>21.193472</v>
      </c>
      <c r="E101">
        <v>169774</v>
      </c>
      <c r="F101">
        <v>123759</v>
      </c>
      <c r="G101" t="s">
        <v>86</v>
      </c>
      <c r="H101">
        <f t="shared" si="1"/>
        <v>0.75544684589173139</v>
      </c>
      <c r="I101">
        <v>41.130278250000003</v>
      </c>
    </row>
    <row r="102" spans="1:9">
      <c r="A102">
        <v>91</v>
      </c>
      <c r="B102">
        <v>60</v>
      </c>
      <c r="C102" t="s">
        <v>85</v>
      </c>
      <c r="D102">
        <v>28.595206000000001</v>
      </c>
      <c r="E102">
        <v>169774</v>
      </c>
      <c r="F102">
        <v>123759</v>
      </c>
      <c r="G102" t="s">
        <v>86</v>
      </c>
      <c r="H102">
        <f t="shared" si="1"/>
        <v>0.83428821559667343</v>
      </c>
      <c r="I102">
        <v>41.126696610000003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117"/>
  <sheetViews>
    <sheetView zoomScale="25" zoomScaleNormal="25" workbookViewId="0">
      <selection activeCell="BH19" sqref="BH19"/>
    </sheetView>
  </sheetViews>
  <sheetFormatPr defaultRowHeight="15"/>
  <sheetData>
    <row r="1" spans="1:37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  <c r="AE1" s="4"/>
      <c r="AF1" s="4"/>
      <c r="AG1" s="4"/>
      <c r="AH1" s="4"/>
      <c r="AI1" s="4"/>
      <c r="AJ1" s="4"/>
      <c r="AK1" s="4"/>
    </row>
    <row r="2" spans="1:37">
      <c r="A2" s="5" t="s">
        <v>27</v>
      </c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</row>
    <row r="3" spans="1:37">
      <c r="A3" s="6">
        <v>60</v>
      </c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</row>
    <row r="4" spans="1:37">
      <c r="A4" s="6">
        <v>61</v>
      </c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</row>
    <row r="5" spans="1:37">
      <c r="A5" s="6">
        <v>62</v>
      </c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  <c r="AA5" s="4"/>
      <c r="AB5" s="4"/>
      <c r="AC5" s="4"/>
      <c r="AD5" s="4"/>
      <c r="AE5" s="4"/>
      <c r="AF5" s="4"/>
      <c r="AG5" s="4"/>
      <c r="AH5" s="4"/>
      <c r="AI5" s="4"/>
      <c r="AJ5" s="4"/>
      <c r="AK5" s="4"/>
    </row>
    <row r="6" spans="1:37">
      <c r="A6" s="7">
        <v>63</v>
      </c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  <c r="AA6" s="4"/>
      <c r="AB6" s="4"/>
      <c r="AC6" s="4"/>
      <c r="AD6" s="4"/>
      <c r="AE6" s="4"/>
      <c r="AF6" s="4"/>
      <c r="AG6" s="4"/>
      <c r="AH6" s="4"/>
      <c r="AI6" s="4"/>
      <c r="AJ6" s="4"/>
      <c r="AK6" s="4"/>
    </row>
    <row r="7" spans="1:37">
      <c r="A7" s="7">
        <v>64</v>
      </c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  <c r="AA7" s="4"/>
      <c r="AB7" s="4"/>
      <c r="AC7" s="4"/>
      <c r="AD7" s="4"/>
      <c r="AE7" s="4"/>
      <c r="AF7" s="4"/>
      <c r="AG7" s="4"/>
      <c r="AH7" s="4"/>
      <c r="AI7" s="4"/>
      <c r="AJ7" s="4"/>
      <c r="AK7" s="4"/>
    </row>
    <row r="8" spans="1:37">
      <c r="A8" s="7">
        <v>66</v>
      </c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4"/>
      <c r="AJ8" s="4"/>
      <c r="AK8" s="4"/>
    </row>
    <row r="9" spans="1:37">
      <c r="A9" s="6">
        <v>67</v>
      </c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1:37">
      <c r="A10" s="6">
        <v>68</v>
      </c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1:37">
      <c r="A11" s="6">
        <v>69</v>
      </c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4"/>
      <c r="AJ11" s="4"/>
      <c r="AK11" s="4"/>
    </row>
    <row r="12" spans="1:37">
      <c r="A12" s="7">
        <v>70</v>
      </c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4"/>
      <c r="AJ12" s="4"/>
      <c r="AK12" s="4"/>
    </row>
    <row r="13" spans="1:37">
      <c r="A13" s="7">
        <v>71</v>
      </c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4"/>
      <c r="AJ13" s="4"/>
      <c r="AK13" s="4"/>
    </row>
    <row r="14" spans="1:37">
      <c r="A14" s="7">
        <v>72</v>
      </c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</row>
    <row r="15" spans="1:37">
      <c r="A15" s="6">
        <v>73</v>
      </c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4"/>
      <c r="AJ15" s="4"/>
      <c r="AK15" s="4"/>
    </row>
    <row r="16" spans="1:37">
      <c r="A16" s="6">
        <v>74</v>
      </c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/>
    </row>
    <row r="17" spans="1:38">
      <c r="A17" s="6">
        <v>76</v>
      </c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</row>
    <row r="18" spans="1:38">
      <c r="A18" s="7">
        <v>77</v>
      </c>
      <c r="B18" s="4" t="s">
        <v>8</v>
      </c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</row>
    <row r="19" spans="1:38">
      <c r="A19" s="7">
        <v>80</v>
      </c>
      <c r="B19" s="4" t="s">
        <v>8</v>
      </c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4"/>
      <c r="AJ19" s="4"/>
      <c r="AK19" s="4"/>
    </row>
    <row r="20" spans="1:38">
      <c r="A20" s="7">
        <v>81</v>
      </c>
      <c r="B20" s="4" t="s">
        <v>8</v>
      </c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4"/>
      <c r="AJ20" s="4"/>
      <c r="AK20" s="4"/>
    </row>
    <row r="21" spans="1:38">
      <c r="A21" s="6">
        <v>82</v>
      </c>
      <c r="B21" s="4" t="s">
        <v>8</v>
      </c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8" t="s">
        <v>23</v>
      </c>
      <c r="AL21" s="9" t="s">
        <v>28</v>
      </c>
    </row>
    <row r="22" spans="1:38">
      <c r="A22" s="6">
        <v>83</v>
      </c>
      <c r="B22" s="4" t="s">
        <v>8</v>
      </c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4"/>
      <c r="AJ22" s="4"/>
      <c r="AK22" s="8" t="s">
        <v>5</v>
      </c>
      <c r="AL22" s="9" t="s">
        <v>29</v>
      </c>
    </row>
    <row r="23" spans="1:38">
      <c r="A23" s="6">
        <v>84</v>
      </c>
      <c r="B23" s="4" t="s">
        <v>8</v>
      </c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8" t="s">
        <v>6</v>
      </c>
      <c r="AL23" s="9" t="s">
        <v>30</v>
      </c>
    </row>
    <row r="24" spans="1:38">
      <c r="A24" s="7">
        <v>86</v>
      </c>
      <c r="B24" s="4" t="s">
        <v>8</v>
      </c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8" t="s">
        <v>7</v>
      </c>
      <c r="AL24" s="9" t="s">
        <v>29</v>
      </c>
    </row>
    <row r="25" spans="1:38">
      <c r="A25" s="7">
        <v>87</v>
      </c>
      <c r="B25" s="4" t="s">
        <v>8</v>
      </c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8" t="s">
        <v>8</v>
      </c>
      <c r="AL25" s="9" t="s">
        <v>30</v>
      </c>
    </row>
    <row r="26" spans="1:38">
      <c r="A26" s="7">
        <v>88</v>
      </c>
      <c r="B26" s="4" t="s">
        <v>8</v>
      </c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</row>
    <row r="27" spans="1:38">
      <c r="A27" s="6">
        <v>89</v>
      </c>
      <c r="B27" s="4" t="s">
        <v>6</v>
      </c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</row>
    <row r="28" spans="1:38">
      <c r="A28" s="6">
        <v>90</v>
      </c>
      <c r="B28" s="4" t="s">
        <v>6</v>
      </c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</row>
    <row r="29" spans="1:38">
      <c r="A29" s="6">
        <v>91</v>
      </c>
      <c r="B29" s="4" t="s">
        <v>6</v>
      </c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4"/>
      <c r="AJ29" s="4"/>
      <c r="AK29" s="4"/>
    </row>
    <row r="30" spans="1:38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</row>
    <row r="31" spans="1:38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4"/>
    </row>
    <row r="32" spans="1:38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</row>
    <row r="33" spans="1:37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4"/>
      <c r="AJ33" s="4"/>
      <c r="AK33" s="4"/>
    </row>
    <row r="34" spans="1:37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</row>
    <row r="35" spans="1:37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4"/>
      <c r="AJ35" s="4"/>
      <c r="AK35" s="4"/>
    </row>
    <row r="36" spans="1:37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</row>
    <row r="37" spans="1:37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4"/>
      <c r="AJ37" s="4"/>
      <c r="AK37" s="4"/>
    </row>
    <row r="38" spans="1:37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4"/>
      <c r="AJ38" s="4"/>
      <c r="AK38" s="4"/>
    </row>
    <row r="39" spans="1:37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  <c r="AB39" s="4"/>
      <c r="AC39" s="4"/>
      <c r="AD39" s="4"/>
      <c r="AE39" s="4"/>
      <c r="AF39" s="4"/>
      <c r="AG39" s="4"/>
      <c r="AH39" s="4"/>
      <c r="AI39" s="4"/>
      <c r="AJ39" s="4"/>
      <c r="AK39" s="4"/>
    </row>
    <row r="40" spans="1:37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  <c r="AA40" s="4"/>
      <c r="AB40" s="4"/>
      <c r="AC40" s="4"/>
      <c r="AD40" s="4"/>
      <c r="AE40" s="4"/>
      <c r="AF40" s="4"/>
      <c r="AG40" s="4"/>
      <c r="AH40" s="4"/>
      <c r="AI40" s="4"/>
      <c r="AJ40" s="4"/>
      <c r="AK40" s="4"/>
    </row>
    <row r="41" spans="1:37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  <c r="AA41" s="4"/>
      <c r="AB41" s="4"/>
      <c r="AC41" s="4"/>
      <c r="AD41" s="4"/>
      <c r="AE41" s="4"/>
      <c r="AF41" s="4"/>
      <c r="AG41" s="4"/>
      <c r="AH41" s="4"/>
      <c r="AI41" s="4"/>
      <c r="AJ41" s="4"/>
      <c r="AK41" s="4"/>
    </row>
    <row r="42" spans="1:37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  <c r="AA42" s="4"/>
      <c r="AB42" s="4"/>
      <c r="AC42" s="4"/>
      <c r="AD42" s="4"/>
      <c r="AE42" s="4"/>
      <c r="AF42" s="4"/>
      <c r="AG42" s="4"/>
      <c r="AH42" s="4"/>
      <c r="AI42" s="4"/>
      <c r="AJ42" s="4"/>
      <c r="AK42" s="4"/>
    </row>
    <row r="43" spans="1:37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  <c r="AA43" s="4"/>
      <c r="AB43" s="4"/>
      <c r="AC43" s="4"/>
      <c r="AD43" s="4"/>
      <c r="AE43" s="4"/>
      <c r="AF43" s="4"/>
      <c r="AG43" s="4"/>
      <c r="AH43" s="4"/>
      <c r="AI43" s="4"/>
      <c r="AJ43" s="4"/>
      <c r="AK43" s="4"/>
    </row>
    <row r="44" spans="1:37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  <c r="AA44" s="4"/>
      <c r="AB44" s="4"/>
      <c r="AC44" s="4"/>
      <c r="AD44" s="4"/>
      <c r="AE44" s="4"/>
      <c r="AF44" s="4"/>
      <c r="AG44" s="4"/>
      <c r="AH44" s="4"/>
      <c r="AI44" s="4"/>
      <c r="AJ44" s="4"/>
      <c r="AK44" s="4"/>
    </row>
    <row r="45" spans="1:37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  <c r="AA45" s="4"/>
      <c r="AB45" s="4"/>
      <c r="AC45" s="4"/>
      <c r="AD45" s="4"/>
      <c r="AE45" s="4"/>
      <c r="AF45" s="4"/>
      <c r="AG45" s="4"/>
      <c r="AH45" s="4"/>
      <c r="AI45" s="4"/>
      <c r="AJ45" s="4"/>
      <c r="AK45" s="4"/>
    </row>
    <row r="46" spans="1:37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  <c r="AA46" s="4"/>
      <c r="AB46" s="4"/>
      <c r="AC46" s="4"/>
      <c r="AD46" s="4"/>
      <c r="AE46" s="4"/>
      <c r="AF46" s="4"/>
      <c r="AG46" s="4"/>
      <c r="AH46" s="4"/>
      <c r="AI46" s="4"/>
      <c r="AJ46" s="4"/>
      <c r="AK46" s="4"/>
    </row>
    <row r="47" spans="1:37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</row>
    <row r="48" spans="1:37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</row>
    <row r="49" spans="1:40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  <c r="AA49" s="4"/>
      <c r="AB49" s="4"/>
      <c r="AC49" s="4"/>
      <c r="AD49" s="4"/>
      <c r="AE49" s="4"/>
      <c r="AF49" s="4"/>
      <c r="AG49" s="4"/>
      <c r="AH49" s="4"/>
      <c r="AI49" s="4"/>
      <c r="AJ49" s="4"/>
      <c r="AK49" s="4"/>
    </row>
    <row r="50" spans="1:40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  <c r="AA50" s="4"/>
      <c r="AB50" s="4"/>
      <c r="AC50" s="4"/>
      <c r="AD50" s="4"/>
      <c r="AE50" s="4"/>
      <c r="AF50" s="4"/>
      <c r="AG50" s="4"/>
      <c r="AH50" s="4"/>
      <c r="AI50" s="4"/>
      <c r="AJ50" s="4"/>
      <c r="AK50" s="4"/>
    </row>
    <row r="51" spans="1:40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  <c r="AA51" s="4"/>
      <c r="AB51" s="4"/>
      <c r="AC51" s="4"/>
      <c r="AD51" s="4"/>
      <c r="AE51" s="4"/>
      <c r="AF51" s="4"/>
      <c r="AG51" s="4"/>
      <c r="AH51" s="4"/>
      <c r="AI51" s="4"/>
      <c r="AJ51" s="4"/>
      <c r="AK51" s="4"/>
    </row>
    <row r="52" spans="1:40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  <c r="AA52" s="4"/>
      <c r="AB52" s="4"/>
      <c r="AC52" s="4"/>
      <c r="AD52" s="4"/>
      <c r="AE52" s="4"/>
      <c r="AF52" s="4"/>
      <c r="AG52" s="4"/>
      <c r="AH52" s="4"/>
      <c r="AI52" s="4"/>
      <c r="AJ52" s="4"/>
      <c r="AK52" s="4"/>
    </row>
    <row r="53" spans="1:40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</row>
    <row r="54" spans="1:40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  <c r="AA54" s="4"/>
      <c r="AB54" s="4"/>
      <c r="AC54" s="4"/>
      <c r="AD54" s="4"/>
      <c r="AE54" s="4"/>
      <c r="AF54" s="4"/>
      <c r="AG54" s="4"/>
      <c r="AH54" s="4"/>
      <c r="AI54" s="4"/>
      <c r="AJ54" s="4"/>
      <c r="AK54" s="4"/>
    </row>
    <row r="55" spans="1:40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  <c r="AI55" s="4"/>
      <c r="AJ55" s="4"/>
      <c r="AK55" s="4"/>
    </row>
    <row r="56" spans="1:40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  <c r="AA56" s="4"/>
      <c r="AB56" s="4"/>
      <c r="AC56" s="4"/>
      <c r="AD56" s="4"/>
      <c r="AE56" s="4"/>
      <c r="AF56" s="4"/>
      <c r="AG56" s="4"/>
      <c r="AH56" s="4"/>
      <c r="AI56" s="4"/>
      <c r="AJ56" s="4"/>
      <c r="AK56" s="4"/>
    </row>
    <row r="57" spans="1:40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  <c r="AI57" s="4"/>
      <c r="AJ57" s="4"/>
      <c r="AK57" s="4"/>
    </row>
    <row r="58" spans="1:40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  <c r="AA58" s="4"/>
      <c r="AB58" s="4"/>
      <c r="AC58" s="4"/>
      <c r="AD58" s="4"/>
      <c r="AE58" s="4"/>
      <c r="AF58" s="4"/>
      <c r="AG58" s="4"/>
      <c r="AH58" s="4"/>
      <c r="AI58" s="4"/>
      <c r="AJ58" s="4"/>
      <c r="AK58" s="4"/>
    </row>
    <row r="59" spans="1:40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  <c r="AA59" s="4"/>
      <c r="AB59" s="4"/>
      <c r="AC59" s="4"/>
      <c r="AD59" s="4"/>
      <c r="AE59" s="4"/>
      <c r="AF59" s="4"/>
      <c r="AG59" s="4"/>
      <c r="AH59" s="4"/>
      <c r="AI59" s="4"/>
      <c r="AJ59" s="4"/>
      <c r="AK59" s="4"/>
    </row>
    <row r="60" spans="1:40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  <c r="AA60" s="4"/>
      <c r="AB60" s="4"/>
      <c r="AC60" s="4"/>
      <c r="AD60" s="4"/>
      <c r="AE60" s="4"/>
      <c r="AF60" s="4"/>
      <c r="AG60" s="4"/>
      <c r="AH60" s="4"/>
      <c r="AI60" s="4"/>
      <c r="AJ60" s="4"/>
      <c r="AK60" s="4"/>
    </row>
    <row r="61" spans="1:40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  <c r="AA61" s="4"/>
      <c r="AB61" s="4"/>
      <c r="AC61" s="4"/>
      <c r="AD61" s="4"/>
      <c r="AE61" s="4"/>
      <c r="AF61" s="4"/>
      <c r="AG61" s="4"/>
      <c r="AH61" s="4"/>
      <c r="AI61" s="4"/>
      <c r="AJ61" s="4"/>
      <c r="AK61" s="4"/>
    </row>
    <row r="62" spans="1:40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  <c r="AA62" s="4"/>
      <c r="AB62" s="4"/>
      <c r="AC62" s="4"/>
      <c r="AD62" s="4"/>
      <c r="AE62" s="4"/>
      <c r="AF62" s="4"/>
      <c r="AG62" s="4"/>
      <c r="AH62" s="4"/>
      <c r="AI62" s="4"/>
      <c r="AJ62" s="4"/>
      <c r="AK62" s="4"/>
      <c r="AL62" s="5" t="s">
        <v>27</v>
      </c>
      <c r="AM62" s="4" t="s">
        <v>23</v>
      </c>
      <c r="AN62" s="4" t="s">
        <v>23</v>
      </c>
    </row>
    <row r="63" spans="1:40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  <c r="AA63" s="4"/>
      <c r="AB63" s="4"/>
      <c r="AC63" s="4"/>
      <c r="AD63" s="4"/>
      <c r="AE63" s="4"/>
      <c r="AF63" s="4"/>
      <c r="AG63" s="4"/>
      <c r="AH63" s="4"/>
      <c r="AI63" s="4"/>
      <c r="AJ63" s="4"/>
      <c r="AK63" s="4"/>
      <c r="AL63" s="6">
        <v>60</v>
      </c>
      <c r="AM63" s="4" t="s">
        <v>7</v>
      </c>
      <c r="AN63">
        <v>3</v>
      </c>
    </row>
    <row r="64" spans="1:40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6">
        <v>61</v>
      </c>
      <c r="AM64" s="4" t="s">
        <v>7</v>
      </c>
      <c r="AN64">
        <v>3</v>
      </c>
    </row>
    <row r="65" spans="1:40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  <c r="AA65" s="4"/>
      <c r="AB65" s="4"/>
      <c r="AC65" s="4"/>
      <c r="AD65" s="4"/>
      <c r="AE65" s="4"/>
      <c r="AF65" s="4"/>
      <c r="AG65" s="4"/>
      <c r="AH65" s="4"/>
      <c r="AI65" s="4"/>
      <c r="AJ65" s="4"/>
      <c r="AK65" s="4"/>
      <c r="AL65" s="6">
        <v>62</v>
      </c>
      <c r="AM65" s="4" t="s">
        <v>7</v>
      </c>
      <c r="AN65">
        <v>3</v>
      </c>
    </row>
    <row r="66" spans="1:40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  <c r="AI66" s="4"/>
      <c r="AJ66" s="4"/>
      <c r="AK66" s="4"/>
      <c r="AL66" s="7">
        <v>63</v>
      </c>
      <c r="AM66" s="4" t="s">
        <v>7</v>
      </c>
      <c r="AN66">
        <v>3</v>
      </c>
    </row>
    <row r="67" spans="1:40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  <c r="AA67" s="4"/>
      <c r="AB67" s="4"/>
      <c r="AC67" s="4"/>
      <c r="AD67" s="4"/>
      <c r="AE67" s="4"/>
      <c r="AF67" s="4"/>
      <c r="AG67" s="4"/>
      <c r="AH67" s="4"/>
      <c r="AI67" s="4"/>
      <c r="AJ67" s="4"/>
      <c r="AK67" s="4"/>
      <c r="AL67" s="7">
        <v>64</v>
      </c>
      <c r="AM67" s="4" t="s">
        <v>7</v>
      </c>
      <c r="AN67">
        <v>3</v>
      </c>
    </row>
    <row r="68" spans="1:40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  <c r="AI68" s="4"/>
      <c r="AJ68" s="4"/>
      <c r="AK68" s="4"/>
      <c r="AL68" s="7">
        <v>66</v>
      </c>
      <c r="AM68" s="4" t="s">
        <v>7</v>
      </c>
      <c r="AN68">
        <v>3</v>
      </c>
    </row>
    <row r="69" spans="1:40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  <c r="AA69" s="4"/>
      <c r="AB69" s="4"/>
      <c r="AC69" s="4"/>
      <c r="AD69" s="4"/>
      <c r="AE69" s="4"/>
      <c r="AF69" s="4"/>
      <c r="AG69" s="4"/>
      <c r="AH69" s="4"/>
      <c r="AI69" s="4"/>
      <c r="AJ69" s="4"/>
      <c r="AK69" s="4"/>
      <c r="AL69" s="6">
        <v>67</v>
      </c>
      <c r="AM69" s="4" t="s">
        <v>7</v>
      </c>
      <c r="AN69">
        <v>3</v>
      </c>
    </row>
    <row r="70" spans="1:40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  <c r="AA70" s="4"/>
      <c r="AB70" s="4"/>
      <c r="AC70" s="4"/>
      <c r="AD70" s="4"/>
      <c r="AE70" s="4"/>
      <c r="AF70" s="4"/>
      <c r="AG70" s="4"/>
      <c r="AH70" s="4"/>
      <c r="AI70" s="4"/>
      <c r="AJ70" s="4"/>
      <c r="AK70" s="4"/>
      <c r="AL70" s="6">
        <v>68</v>
      </c>
      <c r="AM70" s="4" t="s">
        <v>7</v>
      </c>
      <c r="AN70">
        <v>3</v>
      </c>
    </row>
    <row r="71" spans="1:40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  <c r="AA71" s="4"/>
      <c r="AB71" s="4"/>
      <c r="AC71" s="4"/>
      <c r="AD71" s="4"/>
      <c r="AE71" s="4"/>
      <c r="AF71" s="4"/>
      <c r="AG71" s="4"/>
      <c r="AH71" s="4"/>
      <c r="AI71" s="4"/>
      <c r="AJ71" s="4"/>
      <c r="AK71" s="4"/>
      <c r="AL71" s="6">
        <v>69</v>
      </c>
      <c r="AM71" s="4" t="s">
        <v>7</v>
      </c>
      <c r="AN71">
        <v>3</v>
      </c>
    </row>
    <row r="72" spans="1:40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  <c r="AA72" s="4"/>
      <c r="AB72" s="4"/>
      <c r="AC72" s="4"/>
      <c r="AD72" s="4"/>
      <c r="AE72" s="4"/>
      <c r="AF72" s="4"/>
      <c r="AG72" s="4"/>
      <c r="AH72" s="4"/>
      <c r="AI72" s="4"/>
      <c r="AJ72" s="4"/>
      <c r="AK72" s="4"/>
      <c r="AL72" s="7">
        <v>70</v>
      </c>
      <c r="AM72" s="4" t="s">
        <v>5</v>
      </c>
      <c r="AN72">
        <v>1</v>
      </c>
    </row>
    <row r="73" spans="1:40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  <c r="AA73" s="4"/>
      <c r="AB73" s="4"/>
      <c r="AC73" s="4"/>
      <c r="AD73" s="4"/>
      <c r="AE73" s="4"/>
      <c r="AF73" s="4"/>
      <c r="AG73" s="4"/>
      <c r="AH73" s="4"/>
      <c r="AI73" s="4"/>
      <c r="AJ73" s="4"/>
      <c r="AK73" s="4"/>
      <c r="AL73" s="7">
        <v>71</v>
      </c>
      <c r="AM73" s="4" t="s">
        <v>5</v>
      </c>
      <c r="AN73">
        <v>1</v>
      </c>
    </row>
    <row r="74" spans="1:40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  <c r="AA74" s="4"/>
      <c r="AB74" s="4"/>
      <c r="AC74" s="4"/>
      <c r="AD74" s="4"/>
      <c r="AE74" s="4"/>
      <c r="AF74" s="4"/>
      <c r="AG74" s="4"/>
      <c r="AH74" s="4"/>
      <c r="AI74" s="4"/>
      <c r="AJ74" s="4"/>
      <c r="AK74" s="4"/>
      <c r="AL74" s="7">
        <v>72</v>
      </c>
      <c r="AM74" s="4" t="s">
        <v>5</v>
      </c>
      <c r="AN74">
        <v>1</v>
      </c>
    </row>
    <row r="75" spans="1:40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  <c r="AA75" s="4"/>
      <c r="AB75" s="4"/>
      <c r="AC75" s="4"/>
      <c r="AD75" s="4"/>
      <c r="AE75" s="4"/>
      <c r="AF75" s="4"/>
      <c r="AG75" s="4"/>
      <c r="AH75" s="4"/>
      <c r="AI75" s="4"/>
      <c r="AJ75" s="4"/>
      <c r="AK75" s="4"/>
      <c r="AL75" s="6">
        <v>73</v>
      </c>
      <c r="AM75" s="4" t="s">
        <v>8</v>
      </c>
      <c r="AN75">
        <v>4</v>
      </c>
    </row>
    <row r="76" spans="1:40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  <c r="AA76" s="4"/>
      <c r="AB76" s="4"/>
      <c r="AC76" s="4"/>
      <c r="AD76" s="4"/>
      <c r="AE76" s="4"/>
      <c r="AF76" s="4"/>
      <c r="AG76" s="4"/>
      <c r="AH76" s="4"/>
      <c r="AI76" s="4"/>
      <c r="AJ76" s="4"/>
      <c r="AK76" s="4"/>
      <c r="AL76" s="6">
        <v>74</v>
      </c>
      <c r="AM76" s="4" t="s">
        <v>8</v>
      </c>
      <c r="AN76">
        <v>4</v>
      </c>
    </row>
    <row r="77" spans="1:40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  <c r="AA77" s="4"/>
      <c r="AB77" s="4"/>
      <c r="AC77" s="4"/>
      <c r="AD77" s="4"/>
      <c r="AE77" s="4"/>
      <c r="AF77" s="4"/>
      <c r="AG77" s="4"/>
      <c r="AH77" s="4"/>
      <c r="AI77" s="4"/>
      <c r="AJ77" s="4"/>
      <c r="AK77" s="4"/>
      <c r="AL77" s="6">
        <v>76</v>
      </c>
      <c r="AM77" s="4" t="s">
        <v>8</v>
      </c>
      <c r="AN77">
        <v>4</v>
      </c>
    </row>
    <row r="78" spans="1:40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  <c r="AA78" s="4"/>
      <c r="AB78" s="4"/>
      <c r="AC78" s="4"/>
      <c r="AD78" s="4"/>
      <c r="AE78" s="4"/>
      <c r="AF78" s="4"/>
      <c r="AG78" s="4"/>
      <c r="AH78" s="4"/>
      <c r="AI78" s="4"/>
      <c r="AJ78" s="4"/>
      <c r="AK78" s="4"/>
      <c r="AL78" s="7">
        <v>77</v>
      </c>
      <c r="AM78" s="4" t="s">
        <v>8</v>
      </c>
      <c r="AN78">
        <v>4</v>
      </c>
    </row>
    <row r="79" spans="1:40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  <c r="AA79" s="4"/>
      <c r="AB79" s="4"/>
      <c r="AC79" s="4"/>
      <c r="AD79" s="4"/>
      <c r="AE79" s="4"/>
      <c r="AF79" s="4"/>
      <c r="AG79" s="4"/>
      <c r="AH79" s="4"/>
      <c r="AI79" s="4"/>
      <c r="AJ79" s="4"/>
      <c r="AK79" s="4"/>
      <c r="AL79" s="7">
        <v>80</v>
      </c>
      <c r="AM79" s="4" t="s">
        <v>8</v>
      </c>
      <c r="AN79">
        <v>4</v>
      </c>
    </row>
    <row r="80" spans="1:40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  <c r="AA80" s="4"/>
      <c r="AB80" s="4"/>
      <c r="AC80" s="4"/>
      <c r="AD80" s="4"/>
      <c r="AE80" s="4"/>
      <c r="AF80" s="4"/>
      <c r="AG80" s="4"/>
      <c r="AH80" s="4"/>
      <c r="AI80" s="4"/>
      <c r="AJ80" s="4"/>
      <c r="AK80" s="4"/>
      <c r="AL80" s="7">
        <v>81</v>
      </c>
      <c r="AM80" s="4" t="s">
        <v>8</v>
      </c>
      <c r="AN80">
        <v>4</v>
      </c>
    </row>
    <row r="81" spans="1:40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  <c r="AA81" s="4"/>
      <c r="AB81" s="4"/>
      <c r="AC81" s="4"/>
      <c r="AD81" s="4"/>
      <c r="AE81" s="4"/>
      <c r="AF81" s="4"/>
      <c r="AG81" s="4"/>
      <c r="AH81" s="4"/>
      <c r="AI81" s="4"/>
      <c r="AJ81" s="4"/>
      <c r="AK81" s="4"/>
      <c r="AL81" s="6">
        <v>82</v>
      </c>
      <c r="AM81" s="4" t="s">
        <v>8</v>
      </c>
      <c r="AN81">
        <v>4</v>
      </c>
    </row>
    <row r="82" spans="1:40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  <c r="AA82" s="4"/>
      <c r="AB82" s="4"/>
      <c r="AC82" s="4"/>
      <c r="AD82" s="4"/>
      <c r="AE82" s="4"/>
      <c r="AF82" s="4"/>
      <c r="AG82" s="4"/>
      <c r="AH82" s="4"/>
      <c r="AI82" s="4"/>
      <c r="AJ82" s="4"/>
      <c r="AK82" s="4"/>
      <c r="AL82" s="6">
        <v>83</v>
      </c>
      <c r="AM82" s="4" t="s">
        <v>8</v>
      </c>
      <c r="AN82">
        <v>4</v>
      </c>
    </row>
    <row r="83" spans="1:40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  <c r="AA83" s="4"/>
      <c r="AB83" s="4"/>
      <c r="AC83" s="4"/>
      <c r="AD83" s="4"/>
      <c r="AE83" s="4"/>
      <c r="AF83" s="4"/>
      <c r="AG83" s="4"/>
      <c r="AH83" s="4"/>
      <c r="AI83" s="4"/>
      <c r="AJ83" s="4"/>
      <c r="AK83" s="4"/>
      <c r="AL83" s="6">
        <v>84</v>
      </c>
      <c r="AM83" s="4" t="s">
        <v>8</v>
      </c>
      <c r="AN83">
        <v>4</v>
      </c>
    </row>
    <row r="84" spans="1:40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  <c r="AA84" s="4"/>
      <c r="AB84" s="4"/>
      <c r="AC84" s="4"/>
      <c r="AD84" s="4"/>
      <c r="AE84" s="4"/>
      <c r="AF84" s="4"/>
      <c r="AG84" s="4"/>
      <c r="AH84" s="4"/>
      <c r="AI84" s="4"/>
      <c r="AJ84" s="4"/>
      <c r="AK84" s="4"/>
      <c r="AL84" s="7">
        <v>86</v>
      </c>
      <c r="AM84" s="4" t="s">
        <v>8</v>
      </c>
      <c r="AN84">
        <v>4</v>
      </c>
    </row>
    <row r="85" spans="1:40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  <c r="AA85" s="4"/>
      <c r="AB85" s="4"/>
      <c r="AC85" s="4"/>
      <c r="AD85" s="4"/>
      <c r="AE85" s="4"/>
      <c r="AF85" s="4"/>
      <c r="AG85" s="4"/>
      <c r="AH85" s="4"/>
      <c r="AI85" s="4"/>
      <c r="AJ85" s="4"/>
      <c r="AK85" s="4"/>
      <c r="AL85" s="7">
        <v>87</v>
      </c>
      <c r="AM85" s="4" t="s">
        <v>8</v>
      </c>
      <c r="AN85">
        <v>4</v>
      </c>
    </row>
    <row r="86" spans="1:40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  <c r="AA86" s="4"/>
      <c r="AB86" s="4"/>
      <c r="AC86" s="4"/>
      <c r="AD86" s="4"/>
      <c r="AE86" s="4"/>
      <c r="AF86" s="4"/>
      <c r="AG86" s="4"/>
      <c r="AH86" s="4"/>
      <c r="AI86" s="4"/>
      <c r="AJ86" s="4"/>
      <c r="AK86" s="4"/>
      <c r="AL86" s="7">
        <v>88</v>
      </c>
      <c r="AM86" s="4" t="s">
        <v>8</v>
      </c>
      <c r="AN86">
        <v>4</v>
      </c>
    </row>
    <row r="87" spans="1:40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  <c r="AA87" s="4"/>
      <c r="AB87" s="4"/>
      <c r="AC87" s="4"/>
      <c r="AD87" s="4"/>
      <c r="AE87" s="4"/>
      <c r="AF87" s="4"/>
      <c r="AG87" s="4"/>
      <c r="AH87" s="4"/>
      <c r="AI87" s="4"/>
      <c r="AJ87" s="4"/>
      <c r="AK87" s="4"/>
      <c r="AL87" s="6">
        <v>89</v>
      </c>
      <c r="AM87" s="4" t="s">
        <v>6</v>
      </c>
      <c r="AN87">
        <v>2</v>
      </c>
    </row>
    <row r="88" spans="1:40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  <c r="AA88" s="4"/>
      <c r="AB88" s="4"/>
      <c r="AC88" s="4"/>
      <c r="AD88" s="4"/>
      <c r="AE88" s="4"/>
      <c r="AF88" s="4"/>
      <c r="AG88" s="4"/>
      <c r="AH88" s="4"/>
      <c r="AI88" s="4"/>
      <c r="AJ88" s="4"/>
      <c r="AK88" s="4"/>
      <c r="AL88" s="6">
        <v>90</v>
      </c>
      <c r="AM88" s="4" t="s">
        <v>6</v>
      </c>
      <c r="AN88">
        <v>2</v>
      </c>
    </row>
    <row r="89" spans="1:40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  <c r="AA89" s="4"/>
      <c r="AB89" s="4"/>
      <c r="AC89" s="4"/>
      <c r="AD89" s="4"/>
      <c r="AE89" s="4"/>
      <c r="AF89" s="4"/>
      <c r="AG89" s="4"/>
      <c r="AH89" s="4"/>
      <c r="AI89" s="4"/>
      <c r="AJ89" s="4"/>
      <c r="AK89" s="4"/>
      <c r="AL89" s="6">
        <v>91</v>
      </c>
      <c r="AM89" s="4" t="s">
        <v>6</v>
      </c>
      <c r="AN89">
        <v>2</v>
      </c>
    </row>
    <row r="90" spans="1:40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  <c r="AA90" s="4"/>
      <c r="AB90" s="4"/>
      <c r="AC90" s="4"/>
      <c r="AD90" s="4"/>
      <c r="AE90" s="4"/>
      <c r="AF90" s="4"/>
      <c r="AG90" s="4"/>
      <c r="AH90" s="4"/>
      <c r="AI90" s="4"/>
      <c r="AJ90" s="4"/>
      <c r="AK90" s="4"/>
    </row>
    <row r="91" spans="1:40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  <c r="AA91" s="4"/>
      <c r="AB91" s="4"/>
      <c r="AC91" s="4"/>
      <c r="AD91" s="4"/>
      <c r="AE91" s="4"/>
      <c r="AF91" s="4"/>
      <c r="AG91" s="4"/>
      <c r="AH91" s="4"/>
      <c r="AI91" s="4"/>
      <c r="AJ91" s="4"/>
      <c r="AK91" s="4"/>
    </row>
    <row r="92" spans="1:40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  <c r="AA92" s="4"/>
      <c r="AB92" s="4"/>
      <c r="AC92" s="4"/>
      <c r="AD92" s="4"/>
      <c r="AE92" s="4"/>
      <c r="AF92" s="4"/>
      <c r="AG92" s="4"/>
      <c r="AH92" s="4"/>
      <c r="AI92" s="4"/>
      <c r="AJ92" s="4"/>
      <c r="AK92" s="4"/>
    </row>
    <row r="93" spans="1:40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  <c r="AA93" s="4"/>
      <c r="AB93" s="4"/>
      <c r="AC93" s="4"/>
      <c r="AD93" s="4"/>
      <c r="AE93" s="4"/>
      <c r="AF93" s="4"/>
      <c r="AG93" s="4"/>
      <c r="AH93" s="4"/>
      <c r="AI93" s="4"/>
      <c r="AJ93" s="4"/>
      <c r="AK93" s="4"/>
    </row>
    <row r="94" spans="1:40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</row>
    <row r="95" spans="1:40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  <c r="AA95" s="4"/>
      <c r="AB95" s="4"/>
      <c r="AC95" s="4"/>
      <c r="AD95" s="4"/>
      <c r="AE95" s="4"/>
      <c r="AF95" s="4"/>
      <c r="AG95" s="4"/>
      <c r="AH95" s="4"/>
      <c r="AI95" s="4"/>
      <c r="AJ95" s="4"/>
      <c r="AK95" s="4"/>
    </row>
    <row r="96" spans="1:40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  <c r="AA96" s="4"/>
      <c r="AB96" s="4"/>
      <c r="AC96" s="4"/>
      <c r="AD96" s="4"/>
      <c r="AE96" s="4"/>
      <c r="AF96" s="4"/>
      <c r="AG96" s="4"/>
      <c r="AH96" s="4"/>
      <c r="AI96" s="4"/>
      <c r="AJ96" s="4"/>
      <c r="AK96" s="4"/>
    </row>
    <row r="97" spans="1:37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  <c r="AA97" s="4"/>
      <c r="AB97" s="4"/>
      <c r="AC97" s="4"/>
      <c r="AD97" s="4"/>
      <c r="AE97" s="4"/>
      <c r="AF97" s="4"/>
      <c r="AG97" s="4"/>
      <c r="AH97" s="4"/>
      <c r="AI97" s="4"/>
      <c r="AJ97" s="4"/>
      <c r="AK97" s="4"/>
    </row>
    <row r="98" spans="1:37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  <c r="AA98" s="4"/>
      <c r="AB98" s="4"/>
      <c r="AC98" s="4"/>
      <c r="AD98" s="4"/>
      <c r="AE98" s="4"/>
      <c r="AF98" s="4"/>
      <c r="AG98" s="4"/>
      <c r="AH98" s="4"/>
      <c r="AI98" s="4"/>
      <c r="AJ98" s="4"/>
      <c r="AK98" s="4"/>
    </row>
    <row r="99" spans="1:37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  <c r="AA99" s="4"/>
      <c r="AB99" s="4"/>
      <c r="AC99" s="4"/>
      <c r="AD99" s="4"/>
      <c r="AE99" s="4"/>
      <c r="AF99" s="4"/>
      <c r="AG99" s="4"/>
      <c r="AH99" s="4"/>
      <c r="AI99" s="4"/>
      <c r="AJ99" s="4"/>
      <c r="AK99" s="4"/>
    </row>
    <row r="100" spans="1:37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  <c r="AA100" s="4"/>
      <c r="AB100" s="4"/>
      <c r="AC100" s="4"/>
      <c r="AD100" s="4"/>
      <c r="AE100" s="4"/>
      <c r="AF100" s="4"/>
      <c r="AG100" s="4"/>
      <c r="AH100" s="4"/>
      <c r="AI100" s="4"/>
      <c r="AJ100" s="4"/>
      <c r="AK100" s="4"/>
    </row>
    <row r="101" spans="1:37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  <c r="AA101" s="4"/>
      <c r="AB101" s="4"/>
      <c r="AC101" s="4"/>
      <c r="AD101" s="4"/>
      <c r="AE101" s="4"/>
      <c r="AF101" s="4"/>
      <c r="AG101" s="4"/>
      <c r="AH101" s="4"/>
      <c r="AI101" s="4"/>
      <c r="AJ101" s="4"/>
      <c r="AK101" s="4"/>
    </row>
    <row r="102" spans="1:37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  <c r="AA102" s="4"/>
      <c r="AB102" s="4"/>
      <c r="AC102" s="4"/>
      <c r="AD102" s="4"/>
      <c r="AE102" s="4"/>
      <c r="AF102" s="4"/>
      <c r="AG102" s="4"/>
      <c r="AH102" s="4"/>
      <c r="AI102" s="4"/>
      <c r="AJ102" s="4"/>
      <c r="AK102" s="4"/>
    </row>
    <row r="103" spans="1:37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  <c r="AA103" s="4"/>
      <c r="AB103" s="4"/>
      <c r="AC103" s="4"/>
      <c r="AD103" s="4"/>
      <c r="AE103" s="4"/>
      <c r="AF103" s="4"/>
      <c r="AG103" s="4"/>
      <c r="AH103" s="4"/>
      <c r="AI103" s="4"/>
      <c r="AJ103" s="4"/>
      <c r="AK103" s="4"/>
    </row>
    <row r="104" spans="1:37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  <c r="AA104" s="4"/>
      <c r="AB104" s="4"/>
      <c r="AC104" s="4"/>
      <c r="AD104" s="4"/>
      <c r="AE104" s="4"/>
      <c r="AF104" s="4"/>
      <c r="AG104" s="4"/>
      <c r="AH104" s="4"/>
      <c r="AI104" s="4"/>
      <c r="AJ104" s="4"/>
      <c r="AK104" s="4"/>
    </row>
    <row r="105" spans="1:37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  <c r="AA105" s="4"/>
      <c r="AB105" s="4"/>
      <c r="AC105" s="4"/>
      <c r="AD105" s="4"/>
      <c r="AE105" s="4"/>
      <c r="AF105" s="4"/>
      <c r="AG105" s="4"/>
      <c r="AH105" s="4"/>
      <c r="AI105" s="4"/>
      <c r="AJ105" s="4"/>
      <c r="AK105" s="4"/>
    </row>
    <row r="106" spans="1:37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  <c r="AA106" s="4"/>
      <c r="AB106" s="4"/>
      <c r="AC106" s="4"/>
      <c r="AD106" s="4"/>
      <c r="AE106" s="4"/>
      <c r="AF106" s="4"/>
      <c r="AG106" s="4"/>
      <c r="AH106" s="4"/>
      <c r="AI106" s="4"/>
      <c r="AJ106" s="4"/>
      <c r="AK106" s="4"/>
    </row>
    <row r="107" spans="1:37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  <c r="AA107" s="4"/>
      <c r="AB107" s="4"/>
      <c r="AC107" s="4"/>
      <c r="AD107" s="4"/>
      <c r="AE107" s="4"/>
      <c r="AF107" s="4"/>
      <c r="AG107" s="4"/>
      <c r="AH107" s="4"/>
      <c r="AI107" s="4"/>
      <c r="AJ107" s="4"/>
      <c r="AK107" s="4"/>
    </row>
    <row r="108" spans="1:37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  <c r="AA108" s="4"/>
      <c r="AB108" s="4"/>
      <c r="AC108" s="4"/>
      <c r="AD108" s="4"/>
      <c r="AE108" s="4"/>
      <c r="AF108" s="4"/>
      <c r="AG108" s="4"/>
      <c r="AH108" s="4"/>
      <c r="AI108" s="4"/>
      <c r="AJ108" s="4"/>
      <c r="AK108" s="4"/>
    </row>
    <row r="109" spans="1:37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  <c r="AA109" s="4"/>
      <c r="AB109" s="4"/>
      <c r="AC109" s="4"/>
      <c r="AD109" s="4"/>
      <c r="AE109" s="4"/>
      <c r="AF109" s="4"/>
      <c r="AG109" s="4"/>
      <c r="AH109" s="4"/>
      <c r="AI109" s="4"/>
      <c r="AJ109" s="4"/>
      <c r="AK109" s="4"/>
    </row>
    <row r="110" spans="1:37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  <c r="AA110" s="4"/>
      <c r="AB110" s="4"/>
      <c r="AC110" s="4"/>
      <c r="AD110" s="4"/>
      <c r="AE110" s="4"/>
      <c r="AF110" s="4"/>
      <c r="AG110" s="4"/>
      <c r="AH110" s="4"/>
      <c r="AI110" s="4"/>
      <c r="AJ110" s="4"/>
      <c r="AK110" s="4"/>
    </row>
    <row r="111" spans="1:37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  <c r="AA111" s="4"/>
      <c r="AB111" s="4"/>
      <c r="AC111" s="4"/>
      <c r="AD111" s="4"/>
      <c r="AE111" s="4"/>
      <c r="AF111" s="4"/>
      <c r="AG111" s="4"/>
      <c r="AH111" s="4"/>
      <c r="AI111" s="4"/>
      <c r="AJ111" s="4"/>
      <c r="AK111" s="4"/>
    </row>
    <row r="112" spans="1:37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  <c r="AA112" s="4"/>
      <c r="AB112" s="4"/>
      <c r="AC112" s="4"/>
      <c r="AD112" s="4"/>
      <c r="AE112" s="4"/>
      <c r="AF112" s="4"/>
      <c r="AG112" s="4"/>
      <c r="AH112" s="4"/>
      <c r="AI112" s="4"/>
      <c r="AJ112" s="4"/>
      <c r="AK112" s="4"/>
    </row>
    <row r="113" spans="1:37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  <c r="AA113" s="4"/>
      <c r="AB113" s="4"/>
      <c r="AC113" s="4"/>
      <c r="AD113" s="4"/>
      <c r="AE113" s="4"/>
      <c r="AF113" s="4"/>
      <c r="AG113" s="4"/>
      <c r="AH113" s="4"/>
      <c r="AI113" s="4"/>
      <c r="AJ113" s="4"/>
      <c r="AK113" s="4"/>
    </row>
    <row r="114" spans="1:37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  <c r="AA114" s="4"/>
      <c r="AB114" s="4"/>
      <c r="AC114" s="4"/>
      <c r="AD114" s="4"/>
      <c r="AE114" s="4"/>
      <c r="AF114" s="4"/>
      <c r="AG114" s="4"/>
      <c r="AH114" s="4"/>
      <c r="AI114" s="4"/>
      <c r="AJ114" s="4"/>
      <c r="AK114" s="4"/>
    </row>
    <row r="115" spans="1:37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  <c r="AA115" s="4"/>
      <c r="AB115" s="4"/>
      <c r="AC115" s="4"/>
      <c r="AD115" s="4"/>
      <c r="AE115" s="4"/>
      <c r="AF115" s="4"/>
      <c r="AG115" s="4"/>
      <c r="AH115" s="4"/>
      <c r="AI115" s="4"/>
      <c r="AJ115" s="4"/>
      <c r="AK115" s="4"/>
    </row>
    <row r="116" spans="1:37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  <c r="AA116" s="4"/>
      <c r="AB116" s="4"/>
      <c r="AC116" s="4"/>
      <c r="AD116" s="4"/>
      <c r="AE116" s="4"/>
      <c r="AF116" s="4"/>
      <c r="AG116" s="4"/>
      <c r="AH116" s="4"/>
      <c r="AI116" s="4"/>
      <c r="AJ116" s="4"/>
      <c r="AK116" s="4"/>
    </row>
    <row r="117" spans="1:37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  <c r="AA117" s="4"/>
      <c r="AB117" s="4"/>
      <c r="AC117" s="4"/>
      <c r="AD117" s="4"/>
      <c r="AE117" s="4"/>
      <c r="AF117" s="4"/>
      <c r="AG117" s="4"/>
      <c r="AH117" s="4"/>
      <c r="AI117" s="4"/>
      <c r="AJ117" s="4"/>
      <c r="AK117" s="4"/>
    </row>
  </sheetData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V534"/>
  <sheetViews>
    <sheetView zoomScaleNormal="100" workbookViewId="0">
      <selection activeCell="L7" sqref="L7"/>
    </sheetView>
  </sheetViews>
  <sheetFormatPr defaultRowHeight="15"/>
  <cols>
    <col min="6" max="6" width="10" bestFit="1" customWidth="1"/>
    <col min="14" max="14" width="18" bestFit="1" customWidth="1"/>
    <col min="64" max="64" width="8.7109375" customWidth="1"/>
    <col min="70" max="70" width="10.5703125" customWidth="1"/>
    <col min="71" max="71" width="12" bestFit="1" customWidth="1"/>
  </cols>
  <sheetData>
    <row r="1" spans="1:13">
      <c r="A1" s="20" t="s">
        <v>23</v>
      </c>
      <c r="B1" s="20" t="s">
        <v>87</v>
      </c>
      <c r="C1" s="20" t="s">
        <v>88</v>
      </c>
      <c r="D1" s="20" t="s">
        <v>89</v>
      </c>
      <c r="E1" s="20" t="s">
        <v>90</v>
      </c>
      <c r="F1" s="20"/>
      <c r="G1" s="20"/>
      <c r="H1" s="20"/>
    </row>
    <row r="2" spans="1:13">
      <c r="A2" s="20" t="s">
        <v>5</v>
      </c>
      <c r="B2" s="21"/>
      <c r="C2" s="21">
        <v>15000</v>
      </c>
      <c r="D2" s="21">
        <v>330</v>
      </c>
      <c r="E2" s="21">
        <v>10</v>
      </c>
      <c r="F2" s="21" t="s">
        <v>91</v>
      </c>
      <c r="G2" s="21" t="s">
        <v>92</v>
      </c>
      <c r="H2" s="21"/>
      <c r="J2" s="5" t="s">
        <v>27</v>
      </c>
      <c r="K2" s="22" t="s">
        <v>93</v>
      </c>
      <c r="L2">
        <v>15000</v>
      </c>
      <c r="M2">
        <v>10</v>
      </c>
    </row>
    <row r="3" spans="1:13">
      <c r="A3" s="20" t="s">
        <v>5</v>
      </c>
      <c r="B3" s="21">
        <v>5</v>
      </c>
      <c r="C3" s="23">
        <v>0.19118481504971233</v>
      </c>
      <c r="D3" s="23">
        <v>0.25542289214688735</v>
      </c>
      <c r="E3" s="23">
        <v>0.3711429604655761</v>
      </c>
      <c r="F3" s="21">
        <v>2.5189669052120132</v>
      </c>
      <c r="G3" s="21">
        <v>0.32119038548587509</v>
      </c>
      <c r="H3" s="21"/>
      <c r="J3" s="6">
        <v>60</v>
      </c>
      <c r="K3" s="4" t="s">
        <v>7</v>
      </c>
      <c r="L3">
        <v>23.841323419999998</v>
      </c>
      <c r="M3">
        <v>45.203186000000002</v>
      </c>
    </row>
    <row r="4" spans="1:13">
      <c r="A4" s="20" t="s">
        <v>5</v>
      </c>
      <c r="B4" s="21">
        <v>15</v>
      </c>
      <c r="C4" s="23">
        <v>0.23851323451964221</v>
      </c>
      <c r="D4" s="23">
        <v>0.31343915870554012</v>
      </c>
      <c r="E4" s="23">
        <v>0.36937825029428994</v>
      </c>
      <c r="F4" s="21">
        <v>0.88652678567450627</v>
      </c>
      <c r="G4" s="21">
        <v>0.74925924185897919</v>
      </c>
      <c r="H4" s="21"/>
      <c r="J4" s="6">
        <v>61</v>
      </c>
      <c r="K4" s="4" t="s">
        <v>7</v>
      </c>
      <c r="L4">
        <v>23.60038145</v>
      </c>
      <c r="M4">
        <v>47.050514999999997</v>
      </c>
    </row>
    <row r="5" spans="1:13">
      <c r="A5" s="20" t="s">
        <v>5</v>
      </c>
      <c r="B5" s="21">
        <v>30</v>
      </c>
      <c r="C5" s="23">
        <v>0.27230042972568846</v>
      </c>
      <c r="D5" s="23">
        <v>0.34263036213667702</v>
      </c>
      <c r="E5" s="23">
        <v>0.37233806892646054</v>
      </c>
      <c r="F5" s="21">
        <v>0.5241981063282416</v>
      </c>
      <c r="G5" s="21">
        <v>1.0549489861648285</v>
      </c>
      <c r="H5" s="21"/>
      <c r="J5" s="6">
        <v>62</v>
      </c>
      <c r="K5" s="4" t="s">
        <v>7</v>
      </c>
      <c r="L5">
        <v>21.43304466</v>
      </c>
      <c r="M5">
        <v>43.752741999999998</v>
      </c>
    </row>
    <row r="6" spans="1:13">
      <c r="A6" s="20" t="s">
        <v>5</v>
      </c>
      <c r="B6" s="21">
        <v>60</v>
      </c>
      <c r="C6" s="23">
        <v>0.30807665125736389</v>
      </c>
      <c r="D6" s="23">
        <v>0.37861091749538428</v>
      </c>
      <c r="E6" s="23">
        <v>0.40580906780178766</v>
      </c>
      <c r="F6" s="21">
        <v>0.27429925499779817</v>
      </c>
      <c r="G6" s="21">
        <v>2.1160279871406118</v>
      </c>
      <c r="H6" s="21"/>
      <c r="J6" s="7">
        <v>63</v>
      </c>
      <c r="K6" s="4" t="s">
        <v>7</v>
      </c>
      <c r="L6">
        <v>22.878122430000001</v>
      </c>
      <c r="M6">
        <v>52.796427999999999</v>
      </c>
    </row>
    <row r="7" spans="1:13">
      <c r="A7" s="20" t="s">
        <v>5</v>
      </c>
      <c r="B7" s="21">
        <v>100</v>
      </c>
      <c r="C7" s="23">
        <v>0.19833175684720636</v>
      </c>
      <c r="D7" s="23">
        <v>0.43445671073772757</v>
      </c>
      <c r="E7" s="23">
        <v>0.4224114306980285</v>
      </c>
      <c r="F7" s="21">
        <v>0.1003832543059496</v>
      </c>
      <c r="G7" s="21">
        <v>9.4449981556208478</v>
      </c>
      <c r="H7" s="21">
        <v>136.86424756271143</v>
      </c>
      <c r="J7" s="7">
        <v>64</v>
      </c>
      <c r="K7" s="4" t="s">
        <v>7</v>
      </c>
      <c r="L7">
        <v>23.600507360000002</v>
      </c>
      <c r="M7">
        <v>36.190645000000004</v>
      </c>
    </row>
    <row r="8" spans="1:13">
      <c r="A8" s="20" t="s">
        <v>6</v>
      </c>
      <c r="B8" s="21">
        <v>5</v>
      </c>
      <c r="C8" s="23">
        <v>0.22950656601577882</v>
      </c>
      <c r="D8" s="23">
        <v>0.30484393755115313</v>
      </c>
      <c r="E8" s="23">
        <v>0.35986821422651155</v>
      </c>
      <c r="F8" s="21">
        <v>1.0348640256896766</v>
      </c>
      <c r="G8" s="21">
        <v>0.3766868576768716</v>
      </c>
      <c r="H8" s="21"/>
      <c r="J8" s="7">
        <v>66</v>
      </c>
      <c r="K8" s="4" t="s">
        <v>7</v>
      </c>
      <c r="L8">
        <v>23.841200010000001</v>
      </c>
      <c r="M8">
        <v>51.81906</v>
      </c>
    </row>
    <row r="9" spans="1:13">
      <c r="A9" s="20" t="s">
        <v>6</v>
      </c>
      <c r="B9" s="21">
        <v>15</v>
      </c>
      <c r="C9" s="23">
        <v>0.24504272531724677</v>
      </c>
      <c r="D9" s="23">
        <v>0.29870979803891234</v>
      </c>
      <c r="E9" s="23">
        <v>0.33393096402121109</v>
      </c>
      <c r="F9" s="21">
        <v>1.1556749587515713</v>
      </c>
      <c r="G9" s="21">
        <v>0.53667072721665576</v>
      </c>
      <c r="H9" s="21"/>
      <c r="J9" s="6">
        <v>67</v>
      </c>
      <c r="K9" s="4" t="s">
        <v>7</v>
      </c>
      <c r="L9">
        <v>24.082165379999999</v>
      </c>
      <c r="M9">
        <v>39.625644999999999</v>
      </c>
    </row>
    <row r="10" spans="1:13">
      <c r="A10" s="20" t="s">
        <v>6</v>
      </c>
      <c r="B10" s="21">
        <v>30</v>
      </c>
      <c r="C10" s="23">
        <v>0.35718458023624561</v>
      </c>
      <c r="D10" s="23">
        <v>0.41358534277549991</v>
      </c>
      <c r="E10" s="23">
        <v>0.4481386748441431</v>
      </c>
      <c r="F10" s="21">
        <v>0.14615680129645539</v>
      </c>
      <c r="G10" s="21">
        <v>0.84601143808881452</v>
      </c>
      <c r="H10" s="21"/>
      <c r="J10" s="6">
        <v>68</v>
      </c>
      <c r="K10" s="4" t="s">
        <v>7</v>
      </c>
      <c r="L10">
        <v>24.804618430000001</v>
      </c>
      <c r="M10">
        <v>50.458930000000002</v>
      </c>
    </row>
    <row r="11" spans="1:13">
      <c r="A11" s="20" t="s">
        <v>6</v>
      </c>
      <c r="B11" s="21">
        <v>60</v>
      </c>
      <c r="C11" s="23">
        <v>0.34984958404981176</v>
      </c>
      <c r="D11" s="23">
        <v>0.39656735453381381</v>
      </c>
      <c r="E11" s="23">
        <v>0.4307331460811285</v>
      </c>
      <c r="F11" s="21">
        <v>0.19854262552504365</v>
      </c>
      <c r="G11" s="21">
        <v>1.4015331145200616</v>
      </c>
      <c r="H11" s="21"/>
      <c r="J11" s="6">
        <v>69</v>
      </c>
      <c r="K11" s="4" t="s">
        <v>7</v>
      </c>
      <c r="L11">
        <v>20.951484780000001</v>
      </c>
      <c r="M11">
        <v>46.955297000000002</v>
      </c>
    </row>
    <row r="12" spans="1:13">
      <c r="A12" s="20" t="s">
        <v>6</v>
      </c>
      <c r="B12" s="21">
        <v>100</v>
      </c>
      <c r="C12" s="23">
        <v>0.30254644777361411</v>
      </c>
      <c r="D12" s="23">
        <v>0.3571823256515379</v>
      </c>
      <c r="E12" s="23">
        <v>0.43749089254377244</v>
      </c>
      <c r="F12" s="21">
        <v>0.40340230325783955</v>
      </c>
      <c r="G12" s="21">
        <v>2.1854351151169515</v>
      </c>
      <c r="H12" s="21">
        <v>53.463372526193552</v>
      </c>
      <c r="J12" s="7">
        <v>70</v>
      </c>
      <c r="K12" s="4" t="s">
        <v>5</v>
      </c>
      <c r="L12">
        <v>23.841307409999999</v>
      </c>
      <c r="M12">
        <v>40.750174000000001</v>
      </c>
    </row>
    <row r="13" spans="1:13">
      <c r="A13" s="20" t="s">
        <v>7</v>
      </c>
      <c r="B13" s="21">
        <v>5</v>
      </c>
      <c r="C13" s="23">
        <v>0.20835003421186349</v>
      </c>
      <c r="D13" s="23">
        <v>0.26928154500253071</v>
      </c>
      <c r="E13" s="23">
        <v>0.3402128459082589</v>
      </c>
      <c r="F13" s="21">
        <v>1.962841381330285</v>
      </c>
      <c r="G13" s="21">
        <v>0.3046575539533361</v>
      </c>
      <c r="H13" s="21"/>
      <c r="J13" s="7">
        <v>71</v>
      </c>
      <c r="K13" s="4" t="s">
        <v>5</v>
      </c>
      <c r="L13">
        <v>23.359620750000001</v>
      </c>
      <c r="M13">
        <v>42.061743</v>
      </c>
    </row>
    <row r="14" spans="1:13">
      <c r="A14" s="20" t="s">
        <v>7</v>
      </c>
      <c r="B14" s="21">
        <v>15</v>
      </c>
      <c r="C14" s="23">
        <v>0.24504255474942735</v>
      </c>
      <c r="D14" s="23">
        <v>0.29636471730238606</v>
      </c>
      <c r="E14" s="23">
        <v>0.34545348600837594</v>
      </c>
      <c r="F14" s="21">
        <v>1.2055019140705623</v>
      </c>
      <c r="G14" s="21">
        <v>0.51322162552958717</v>
      </c>
      <c r="H14" s="21"/>
      <c r="J14" s="7">
        <v>72</v>
      </c>
      <c r="K14" s="4" t="s">
        <v>5</v>
      </c>
      <c r="L14">
        <v>23.600507360000002</v>
      </c>
      <c r="M14">
        <v>60.105286</v>
      </c>
    </row>
    <row r="15" spans="1:13">
      <c r="A15" s="20" t="s">
        <v>7</v>
      </c>
      <c r="B15" s="21">
        <v>30</v>
      </c>
      <c r="C15" s="23">
        <v>0.23124160174690789</v>
      </c>
      <c r="D15" s="23">
        <v>0.30528939714120201</v>
      </c>
      <c r="E15" s="23">
        <v>0.36036924268026516</v>
      </c>
      <c r="F15" s="21">
        <v>1.0265993821682271</v>
      </c>
      <c r="G15" s="21">
        <v>1.1107169309144118</v>
      </c>
      <c r="H15" s="21"/>
      <c r="J15" s="6">
        <v>73</v>
      </c>
      <c r="K15" s="4" t="s">
        <v>8</v>
      </c>
      <c r="L15">
        <v>22.637166759999999</v>
      </c>
      <c r="M15">
        <v>53.786045000000001</v>
      </c>
    </row>
    <row r="16" spans="1:13">
      <c r="A16" s="20" t="s">
        <v>7</v>
      </c>
      <c r="B16" s="21">
        <v>60</v>
      </c>
      <c r="C16" s="23">
        <v>0.31932938613233713</v>
      </c>
      <c r="D16" s="23">
        <v>0.40606930583532663</v>
      </c>
      <c r="E16" s="23">
        <v>0.4742691744105218</v>
      </c>
      <c r="F16" s="21">
        <v>0.16733013073531844</v>
      </c>
      <c r="G16" s="21">
        <v>2.6021975910896851</v>
      </c>
      <c r="H16" s="21"/>
      <c r="J16" s="6">
        <v>74</v>
      </c>
      <c r="K16" s="4" t="s">
        <v>8</v>
      </c>
      <c r="L16">
        <v>20.951388430000002</v>
      </c>
      <c r="M16">
        <v>51.330770999999999</v>
      </c>
    </row>
    <row r="17" spans="1:73">
      <c r="A17" s="20" t="s">
        <v>7</v>
      </c>
      <c r="B17" s="21">
        <v>100</v>
      </c>
      <c r="C17" s="23">
        <v>0.28368808011959401</v>
      </c>
      <c r="D17" s="23">
        <v>0.38423151713517911</v>
      </c>
      <c r="E17" s="23">
        <v>0.48637213330699369</v>
      </c>
      <c r="F17" s="21">
        <v>0.24790581316698376</v>
      </c>
      <c r="G17" s="21">
        <v>4.0217374806234041</v>
      </c>
      <c r="H17" s="21">
        <v>85.525311821104253</v>
      </c>
      <c r="J17" s="6">
        <v>76</v>
      </c>
      <c r="K17" s="4" t="s">
        <v>8</v>
      </c>
      <c r="L17">
        <v>20.711143180000001</v>
      </c>
      <c r="M17">
        <v>44.296098000000001</v>
      </c>
    </row>
    <row r="18" spans="1:73">
      <c r="A18" s="20" t="s">
        <v>8</v>
      </c>
      <c r="B18" s="21">
        <v>5</v>
      </c>
      <c r="C18" s="23">
        <v>0.20302732382804814</v>
      </c>
      <c r="D18" s="23">
        <v>0.27823185499870928</v>
      </c>
      <c r="E18" s="23">
        <v>0.36994851354201003</v>
      </c>
      <c r="F18" s="21">
        <v>1.6707748951564843</v>
      </c>
      <c r="G18" s="21">
        <v>0.37602265585330574</v>
      </c>
      <c r="H18" s="21"/>
      <c r="J18" s="7">
        <v>77</v>
      </c>
      <c r="K18" s="4" t="s">
        <v>8</v>
      </c>
      <c r="L18">
        <v>23.119094879999999</v>
      </c>
      <c r="M18">
        <v>36.190645000000004</v>
      </c>
    </row>
    <row r="19" spans="1:73">
      <c r="A19" s="20" t="s">
        <v>8</v>
      </c>
      <c r="B19" s="21">
        <v>15</v>
      </c>
      <c r="C19" s="23">
        <v>0.22389512756097799</v>
      </c>
      <c r="D19" s="23">
        <v>0.31525898010435088</v>
      </c>
      <c r="E19" s="23">
        <v>0.37533477351271122</v>
      </c>
      <c r="F19" s="21">
        <v>0.85795749185324499</v>
      </c>
      <c r="G19" s="21">
        <v>0.91363852543372892</v>
      </c>
      <c r="H19" s="21"/>
      <c r="J19" s="7">
        <v>80</v>
      </c>
      <c r="K19" s="4" t="s">
        <v>8</v>
      </c>
      <c r="L19">
        <v>22.395668000000001</v>
      </c>
      <c r="M19">
        <v>50.750616000000001</v>
      </c>
    </row>
    <row r="20" spans="1:73">
      <c r="A20" s="20" t="s">
        <v>8</v>
      </c>
      <c r="B20" s="21">
        <v>30</v>
      </c>
      <c r="C20" s="23">
        <v>0.23259438544380129</v>
      </c>
      <c r="D20" s="23">
        <v>0.32229388921304486</v>
      </c>
      <c r="E20" s="23">
        <v>0.38632113658935707</v>
      </c>
      <c r="F20" s="21">
        <v>0.75591292502648111</v>
      </c>
      <c r="G20" s="21">
        <v>1.3454925565386535</v>
      </c>
      <c r="H20" s="21"/>
      <c r="J20" s="7">
        <v>81</v>
      </c>
      <c r="K20" s="4" t="s">
        <v>8</v>
      </c>
      <c r="L20">
        <v>24.563769300000001</v>
      </c>
      <c r="M20">
        <v>32.445481999999998</v>
      </c>
    </row>
    <row r="21" spans="1:73">
      <c r="A21" s="20" t="s">
        <v>8</v>
      </c>
      <c r="B21" s="21">
        <v>60</v>
      </c>
      <c r="C21" s="23">
        <v>0.30379765114657264</v>
      </c>
      <c r="D21" s="23">
        <v>0.39633949332201884</v>
      </c>
      <c r="E21" s="23">
        <v>0.44379930170583681</v>
      </c>
      <c r="F21" s="21">
        <v>0.19935862072243526</v>
      </c>
      <c r="G21" s="21">
        <v>2.7762552652633858</v>
      </c>
      <c r="H21" s="21"/>
      <c r="J21" s="6">
        <v>82</v>
      </c>
      <c r="K21" s="4" t="s">
        <v>8</v>
      </c>
      <c r="L21">
        <v>24.08206509</v>
      </c>
      <c r="M21">
        <v>50.266491000000002</v>
      </c>
    </row>
    <row r="22" spans="1:73">
      <c r="A22" s="20" t="s">
        <v>8</v>
      </c>
      <c r="B22" s="21">
        <v>100</v>
      </c>
      <c r="C22" s="23" t="e">
        <v>#DIV/0!</v>
      </c>
      <c r="D22" s="23" t="e">
        <v>#DIV/0!</v>
      </c>
      <c r="E22" s="23" t="e">
        <v>#DIV/0!</v>
      </c>
      <c r="F22" s="21"/>
      <c r="G22" s="21">
        <v>4.4477000000000002</v>
      </c>
      <c r="H22" s="21">
        <v>98.59109003089074</v>
      </c>
      <c r="J22" s="6">
        <v>83</v>
      </c>
      <c r="K22" s="4" t="s">
        <v>8</v>
      </c>
      <c r="L22">
        <v>24.80460905</v>
      </c>
      <c r="M22">
        <v>40.921007000000003</v>
      </c>
    </row>
    <row r="23" spans="1:73">
      <c r="A23" s="20" t="s">
        <v>94</v>
      </c>
      <c r="B23" s="21">
        <v>5</v>
      </c>
      <c r="C23" s="23">
        <v>0.20801718477635067</v>
      </c>
      <c r="D23" s="23">
        <v>0.27694505742482017</v>
      </c>
      <c r="E23" s="23">
        <v>0.36029313353558917</v>
      </c>
      <c r="F23" s="21">
        <v>1.7099256400453955</v>
      </c>
      <c r="G23" s="21">
        <v>0.34463936324234751</v>
      </c>
      <c r="H23" s="21"/>
      <c r="J23" s="6">
        <v>84</v>
      </c>
      <c r="K23" s="4" t="s">
        <v>8</v>
      </c>
      <c r="L23">
        <v>24.082227450000001</v>
      </c>
      <c r="M23">
        <v>45.023747</v>
      </c>
    </row>
    <row r="24" spans="1:73">
      <c r="A24" s="20" t="s">
        <v>94</v>
      </c>
      <c r="B24" s="21">
        <v>15</v>
      </c>
      <c r="C24" s="23">
        <v>0.23812341053682362</v>
      </c>
      <c r="D24" s="23">
        <v>0.30594316353779732</v>
      </c>
      <c r="E24" s="23">
        <v>0.35602436845914709</v>
      </c>
      <c r="F24" s="21">
        <v>1.0145893751963326</v>
      </c>
      <c r="G24" s="21">
        <v>0.67819753000973704</v>
      </c>
      <c r="H24" s="21"/>
      <c r="J24" s="7">
        <v>86</v>
      </c>
      <c r="K24" s="4" t="s">
        <v>8</v>
      </c>
      <c r="L24">
        <v>21.673826760000001</v>
      </c>
      <c r="M24">
        <v>44.205663000000001</v>
      </c>
    </row>
    <row r="25" spans="1:73">
      <c r="A25" s="20" t="s">
        <v>94</v>
      </c>
      <c r="B25" s="21">
        <v>30</v>
      </c>
      <c r="C25" s="23">
        <v>0.27333024928816085</v>
      </c>
      <c r="D25" s="23">
        <v>0.34594974781660598</v>
      </c>
      <c r="E25" s="23">
        <v>0.39179178076005644</v>
      </c>
      <c r="F25" s="21">
        <v>0.49379514065385455</v>
      </c>
      <c r="G25" s="21">
        <v>1.0892924779266768</v>
      </c>
      <c r="H25" s="21"/>
      <c r="J25" s="7">
        <v>87</v>
      </c>
      <c r="K25" s="4" t="s">
        <v>8</v>
      </c>
      <c r="L25">
        <v>22.878075540000001</v>
      </c>
      <c r="M25">
        <v>40.055439</v>
      </c>
    </row>
    <row r="26" spans="1:73">
      <c r="A26" s="20" t="s">
        <v>94</v>
      </c>
      <c r="B26" s="21">
        <v>60</v>
      </c>
      <c r="C26" s="23">
        <v>0.32026331814652137</v>
      </c>
      <c r="D26" s="23">
        <v>0.39439676779663585</v>
      </c>
      <c r="E26" s="23">
        <v>0.43865267249981871</v>
      </c>
      <c r="F26" s="21">
        <v>0.20645332886232004</v>
      </c>
      <c r="G26" s="21">
        <v>2.2240034895034344</v>
      </c>
      <c r="H26" s="21"/>
      <c r="J26" s="7">
        <v>88</v>
      </c>
      <c r="K26" s="4" t="s">
        <v>8</v>
      </c>
      <c r="L26">
        <v>23.118781999999999</v>
      </c>
      <c r="M26">
        <v>45.386777000000002</v>
      </c>
    </row>
    <row r="27" spans="1:73">
      <c r="A27" s="20" t="s">
        <v>94</v>
      </c>
      <c r="B27" s="21">
        <v>100</v>
      </c>
      <c r="C27" s="23">
        <v>0.2615220949134715</v>
      </c>
      <c r="D27" s="23">
        <v>0.39195685117481482</v>
      </c>
      <c r="E27" s="23">
        <v>0.44875815218293152</v>
      </c>
      <c r="F27" s="21">
        <v>0.21572250349446004</v>
      </c>
      <c r="G27" s="21">
        <v>5.2173902504537324</v>
      </c>
      <c r="H27" s="21">
        <v>95.53523111135928</v>
      </c>
      <c r="J27" s="6">
        <v>89</v>
      </c>
      <c r="K27" s="4" t="s">
        <v>6</v>
      </c>
      <c r="L27">
        <v>23.359569</v>
      </c>
      <c r="M27">
        <v>51.622582999999999</v>
      </c>
    </row>
    <row r="28" spans="1:73">
      <c r="J28" s="6">
        <v>90</v>
      </c>
      <c r="K28" s="4" t="s">
        <v>6</v>
      </c>
      <c r="L28">
        <v>20.229036369999999</v>
      </c>
      <c r="M28">
        <v>37.264809999999997</v>
      </c>
    </row>
    <row r="29" spans="1:73">
      <c r="J29" s="6">
        <v>91</v>
      </c>
      <c r="K29" s="4" t="s">
        <v>6</v>
      </c>
      <c r="L29">
        <v>23.119012229999999</v>
      </c>
      <c r="M29">
        <v>50.750635000000003</v>
      </c>
    </row>
    <row r="31" spans="1:73">
      <c r="S31" t="s">
        <v>95</v>
      </c>
      <c r="U31" t="s">
        <v>95</v>
      </c>
      <c r="Z31" t="s">
        <v>95</v>
      </c>
      <c r="AE31" t="s">
        <v>95</v>
      </c>
      <c r="AH31" t="s">
        <v>95</v>
      </c>
      <c r="AO31" t="s">
        <v>95</v>
      </c>
      <c r="AP31" t="s">
        <v>95</v>
      </c>
      <c r="BM31" t="s">
        <v>95</v>
      </c>
      <c r="BP31" t="s">
        <v>95</v>
      </c>
    </row>
    <row r="32" spans="1:73">
      <c r="B32">
        <v>10</v>
      </c>
      <c r="C32">
        <v>20</v>
      </c>
      <c r="D32">
        <v>60</v>
      </c>
      <c r="E32">
        <v>100</v>
      </c>
      <c r="F32">
        <v>330</v>
      </c>
      <c r="G32">
        <v>1000</v>
      </c>
      <c r="H32">
        <v>3000</v>
      </c>
      <c r="I32">
        <v>15000</v>
      </c>
      <c r="P32" t="s">
        <v>96</v>
      </c>
      <c r="Q32">
        <v>1</v>
      </c>
      <c r="R32">
        <v>1</v>
      </c>
      <c r="S32">
        <v>1</v>
      </c>
      <c r="T32">
        <v>1</v>
      </c>
      <c r="U32">
        <v>1</v>
      </c>
      <c r="V32">
        <v>1</v>
      </c>
      <c r="W32">
        <v>1</v>
      </c>
      <c r="X32">
        <v>1</v>
      </c>
      <c r="Y32">
        <v>1</v>
      </c>
      <c r="Z32">
        <v>1</v>
      </c>
      <c r="AA32">
        <v>1</v>
      </c>
      <c r="AB32">
        <v>1</v>
      </c>
      <c r="AC32">
        <v>1</v>
      </c>
      <c r="AD32">
        <v>1</v>
      </c>
      <c r="AE32">
        <v>1</v>
      </c>
      <c r="AF32">
        <v>2</v>
      </c>
      <c r="AG32">
        <v>2</v>
      </c>
      <c r="AH32">
        <v>2</v>
      </c>
      <c r="AI32">
        <v>2</v>
      </c>
      <c r="AJ32">
        <v>2</v>
      </c>
      <c r="AK32">
        <v>2</v>
      </c>
      <c r="AL32">
        <v>2</v>
      </c>
      <c r="AM32">
        <v>2</v>
      </c>
      <c r="AN32">
        <v>2</v>
      </c>
      <c r="AO32">
        <v>2</v>
      </c>
      <c r="AP32">
        <v>2</v>
      </c>
      <c r="AQ32">
        <v>2</v>
      </c>
      <c r="AR32">
        <v>2</v>
      </c>
      <c r="AS32">
        <v>2</v>
      </c>
      <c r="AT32">
        <v>2</v>
      </c>
      <c r="AU32">
        <v>3</v>
      </c>
      <c r="AV32">
        <v>3</v>
      </c>
      <c r="AW32">
        <v>3</v>
      </c>
      <c r="AX32">
        <v>3</v>
      </c>
      <c r="AY32">
        <v>3</v>
      </c>
      <c r="AZ32">
        <v>3</v>
      </c>
      <c r="BA32">
        <v>3</v>
      </c>
      <c r="BB32">
        <v>3</v>
      </c>
      <c r="BC32">
        <v>3</v>
      </c>
      <c r="BD32">
        <v>3</v>
      </c>
      <c r="BE32">
        <v>3</v>
      </c>
      <c r="BF32">
        <v>3</v>
      </c>
      <c r="BG32">
        <v>3</v>
      </c>
      <c r="BH32">
        <v>3</v>
      </c>
      <c r="BI32">
        <v>3</v>
      </c>
      <c r="BJ32">
        <v>4</v>
      </c>
      <c r="BK32">
        <v>4</v>
      </c>
      <c r="BL32">
        <v>4</v>
      </c>
      <c r="BM32">
        <v>4</v>
      </c>
      <c r="BN32">
        <v>4</v>
      </c>
      <c r="BO32">
        <v>4</v>
      </c>
      <c r="BP32">
        <v>4</v>
      </c>
      <c r="BQ32">
        <v>4</v>
      </c>
      <c r="BR32">
        <v>4</v>
      </c>
      <c r="BS32">
        <v>4</v>
      </c>
      <c r="BT32">
        <v>4</v>
      </c>
      <c r="BU32">
        <v>4</v>
      </c>
    </row>
    <row r="33" spans="1:73" ht="15.75">
      <c r="B33" s="24" t="s">
        <v>97</v>
      </c>
      <c r="C33" s="24" t="s">
        <v>97</v>
      </c>
      <c r="D33" s="24" t="s">
        <v>97</v>
      </c>
      <c r="E33" s="24" t="s">
        <v>97</v>
      </c>
      <c r="F33" s="24" t="s">
        <v>97</v>
      </c>
      <c r="G33" s="24" t="s">
        <v>97</v>
      </c>
      <c r="H33" s="24" t="s">
        <v>97</v>
      </c>
      <c r="I33" s="24" t="s">
        <v>97</v>
      </c>
      <c r="P33" t="s">
        <v>80</v>
      </c>
      <c r="Q33">
        <v>5</v>
      </c>
      <c r="R33">
        <v>5</v>
      </c>
      <c r="S33">
        <v>5</v>
      </c>
      <c r="T33">
        <v>15</v>
      </c>
      <c r="U33">
        <v>15</v>
      </c>
      <c r="V33">
        <v>15</v>
      </c>
      <c r="W33">
        <v>30</v>
      </c>
      <c r="X33">
        <v>30</v>
      </c>
      <c r="Y33">
        <v>30</v>
      </c>
      <c r="Z33">
        <v>60</v>
      </c>
      <c r="AA33">
        <v>60</v>
      </c>
      <c r="AB33">
        <v>60</v>
      </c>
      <c r="AC33">
        <v>100</v>
      </c>
      <c r="AD33">
        <v>100</v>
      </c>
      <c r="AE33">
        <v>100</v>
      </c>
      <c r="AF33">
        <v>5</v>
      </c>
      <c r="AG33">
        <v>5</v>
      </c>
      <c r="AH33">
        <v>5</v>
      </c>
      <c r="AI33">
        <v>15</v>
      </c>
      <c r="AJ33">
        <v>15</v>
      </c>
      <c r="AK33">
        <v>15</v>
      </c>
      <c r="AL33">
        <v>30</v>
      </c>
      <c r="AM33">
        <v>30</v>
      </c>
      <c r="AN33">
        <v>30</v>
      </c>
      <c r="AO33">
        <v>60</v>
      </c>
      <c r="AP33">
        <v>60</v>
      </c>
      <c r="AQ33">
        <v>60</v>
      </c>
      <c r="AR33">
        <v>100</v>
      </c>
      <c r="AS33">
        <v>100</v>
      </c>
      <c r="AT33">
        <v>100</v>
      </c>
      <c r="AU33">
        <v>5</v>
      </c>
      <c r="AV33">
        <v>5</v>
      </c>
      <c r="AW33">
        <v>5</v>
      </c>
      <c r="AX33">
        <v>15</v>
      </c>
      <c r="AY33">
        <v>15</v>
      </c>
      <c r="AZ33">
        <v>15</v>
      </c>
      <c r="BA33">
        <v>30</v>
      </c>
      <c r="BB33">
        <v>30</v>
      </c>
      <c r="BC33">
        <v>30</v>
      </c>
      <c r="BD33">
        <v>60</v>
      </c>
      <c r="BE33">
        <v>60</v>
      </c>
      <c r="BF33">
        <v>60</v>
      </c>
      <c r="BG33">
        <v>100</v>
      </c>
      <c r="BH33">
        <v>100</v>
      </c>
      <c r="BI33">
        <v>100</v>
      </c>
      <c r="BJ33">
        <v>5</v>
      </c>
      <c r="BK33">
        <v>5</v>
      </c>
      <c r="BL33">
        <v>5</v>
      </c>
      <c r="BM33">
        <v>15</v>
      </c>
      <c r="BN33">
        <v>15</v>
      </c>
      <c r="BO33">
        <v>15</v>
      </c>
      <c r="BP33">
        <v>30</v>
      </c>
      <c r="BQ33">
        <v>30</v>
      </c>
      <c r="BR33">
        <v>30</v>
      </c>
      <c r="BS33">
        <v>60</v>
      </c>
      <c r="BT33">
        <v>60</v>
      </c>
      <c r="BU33">
        <v>60</v>
      </c>
    </row>
    <row r="34" spans="1:73" ht="17.25">
      <c r="A34" s="25" t="s">
        <v>98</v>
      </c>
      <c r="B34" s="26" t="s">
        <v>99</v>
      </c>
      <c r="C34" s="26" t="s">
        <v>99</v>
      </c>
      <c r="D34" s="26" t="s">
        <v>99</v>
      </c>
      <c r="E34" s="26" t="s">
        <v>99</v>
      </c>
      <c r="F34" s="26" t="s">
        <v>99</v>
      </c>
      <c r="G34" s="26" t="s">
        <v>99</v>
      </c>
      <c r="H34" s="26" t="s">
        <v>99</v>
      </c>
      <c r="I34" s="26" t="s">
        <v>99</v>
      </c>
      <c r="J34" s="26" t="s">
        <v>23</v>
      </c>
      <c r="K34" s="26" t="s">
        <v>100</v>
      </c>
      <c r="L34" s="26" t="s">
        <v>24</v>
      </c>
      <c r="M34" t="str">
        <f>J34</f>
        <v>Trincheira</v>
      </c>
      <c r="N34" s="27" t="s">
        <v>101</v>
      </c>
      <c r="P34" t="s">
        <v>102</v>
      </c>
      <c r="Q34">
        <v>1</v>
      </c>
      <c r="R34">
        <v>2</v>
      </c>
      <c r="S34">
        <v>3</v>
      </c>
      <c r="T34">
        <v>1</v>
      </c>
      <c r="U34">
        <v>2</v>
      </c>
      <c r="V34">
        <v>3</v>
      </c>
      <c r="W34">
        <v>1</v>
      </c>
      <c r="X34">
        <v>2</v>
      </c>
      <c r="Y34">
        <v>3</v>
      </c>
      <c r="Z34">
        <v>1</v>
      </c>
      <c r="AA34">
        <v>2</v>
      </c>
      <c r="AB34">
        <v>3</v>
      </c>
      <c r="AC34">
        <v>1</v>
      </c>
      <c r="AD34">
        <v>2</v>
      </c>
      <c r="AE34">
        <v>3</v>
      </c>
      <c r="AF34">
        <v>1</v>
      </c>
      <c r="AG34">
        <v>2</v>
      </c>
      <c r="AH34">
        <v>3</v>
      </c>
      <c r="AI34">
        <v>1</v>
      </c>
      <c r="AJ34">
        <v>2</v>
      </c>
      <c r="AK34">
        <v>3</v>
      </c>
      <c r="AL34">
        <v>1</v>
      </c>
      <c r="AM34">
        <v>2</v>
      </c>
      <c r="AN34">
        <v>3</v>
      </c>
      <c r="AO34">
        <v>1</v>
      </c>
      <c r="AP34">
        <v>2</v>
      </c>
      <c r="AQ34">
        <v>3</v>
      </c>
      <c r="AR34">
        <v>1</v>
      </c>
      <c r="AS34">
        <v>2</v>
      </c>
      <c r="AT34">
        <v>3</v>
      </c>
      <c r="AU34">
        <v>1</v>
      </c>
      <c r="AV34">
        <v>2</v>
      </c>
      <c r="AW34">
        <v>3</v>
      </c>
      <c r="AX34">
        <v>1</v>
      </c>
      <c r="AY34">
        <v>2</v>
      </c>
      <c r="AZ34">
        <v>3</v>
      </c>
      <c r="BA34">
        <v>1</v>
      </c>
      <c r="BB34">
        <v>2</v>
      </c>
      <c r="BC34">
        <v>3</v>
      </c>
      <c r="BD34">
        <v>1</v>
      </c>
      <c r="BE34">
        <v>2</v>
      </c>
      <c r="BF34">
        <v>3</v>
      </c>
      <c r="BG34">
        <v>1</v>
      </c>
      <c r="BH34">
        <v>2</v>
      </c>
      <c r="BI34">
        <v>3</v>
      </c>
      <c r="BJ34">
        <v>1</v>
      </c>
      <c r="BK34">
        <v>2</v>
      </c>
      <c r="BL34">
        <v>3</v>
      </c>
      <c r="BM34">
        <v>1</v>
      </c>
      <c r="BN34">
        <v>2</v>
      </c>
      <c r="BO34">
        <v>3</v>
      </c>
      <c r="BP34">
        <v>1</v>
      </c>
      <c r="BQ34">
        <v>2</v>
      </c>
      <c r="BR34">
        <v>3</v>
      </c>
      <c r="BS34">
        <v>1</v>
      </c>
      <c r="BT34">
        <v>2</v>
      </c>
      <c r="BU34">
        <v>3</v>
      </c>
    </row>
    <row r="35" spans="1:73" ht="15.75">
      <c r="A35" s="4" t="s">
        <v>103</v>
      </c>
      <c r="B35" s="28">
        <v>0.40392863902256698</v>
      </c>
      <c r="C35" s="28">
        <v>0.36246527990707206</v>
      </c>
      <c r="D35" s="28">
        <v>0.31321150185962077</v>
      </c>
      <c r="E35" s="28">
        <v>0.31026030786422082</v>
      </c>
      <c r="F35" s="28">
        <v>0.27425940719983882</v>
      </c>
      <c r="G35" s="28">
        <v>0.2631511863227432</v>
      </c>
      <c r="H35" s="28">
        <v>0.24478412804081318</v>
      </c>
      <c r="I35" s="28">
        <v>0.1956220019807966</v>
      </c>
      <c r="J35">
        <v>1</v>
      </c>
      <c r="K35">
        <v>5</v>
      </c>
      <c r="L35">
        <v>1</v>
      </c>
      <c r="M35" t="s">
        <v>5</v>
      </c>
      <c r="P35" t="s">
        <v>104</v>
      </c>
      <c r="Q35" s="24" t="s">
        <v>97</v>
      </c>
      <c r="R35" s="24" t="s">
        <v>97</v>
      </c>
      <c r="S35" s="24" t="s">
        <v>97</v>
      </c>
      <c r="T35" s="24" t="s">
        <v>97</v>
      </c>
      <c r="U35" s="24" t="s">
        <v>97</v>
      </c>
      <c r="V35" s="24" t="s">
        <v>97</v>
      </c>
      <c r="W35" s="24" t="s">
        <v>97</v>
      </c>
      <c r="X35" s="24" t="s">
        <v>97</v>
      </c>
      <c r="Y35" s="24" t="s">
        <v>97</v>
      </c>
      <c r="Z35" s="24" t="s">
        <v>97</v>
      </c>
      <c r="AA35" s="24" t="s">
        <v>97</v>
      </c>
      <c r="AB35" s="24" t="s">
        <v>97</v>
      </c>
      <c r="AC35" s="24" t="s">
        <v>97</v>
      </c>
      <c r="AD35" s="24" t="s">
        <v>97</v>
      </c>
      <c r="AE35" s="24" t="s">
        <v>97</v>
      </c>
      <c r="AF35" s="24" t="s">
        <v>97</v>
      </c>
      <c r="AG35" s="24" t="s">
        <v>97</v>
      </c>
      <c r="AH35" s="24" t="s">
        <v>97</v>
      </c>
      <c r="AI35" s="24" t="s">
        <v>97</v>
      </c>
      <c r="AJ35" s="24" t="s">
        <v>97</v>
      </c>
      <c r="AK35" s="24" t="s">
        <v>97</v>
      </c>
      <c r="AL35" s="24" t="s">
        <v>97</v>
      </c>
      <c r="AM35" s="24" t="s">
        <v>97</v>
      </c>
      <c r="AN35" s="24" t="s">
        <v>97</v>
      </c>
      <c r="AO35" s="24" t="s">
        <v>97</v>
      </c>
      <c r="AP35" s="24" t="s">
        <v>97</v>
      </c>
      <c r="AQ35" s="24" t="s">
        <v>97</v>
      </c>
      <c r="AR35" s="24" t="s">
        <v>97</v>
      </c>
      <c r="AS35" s="24" t="s">
        <v>97</v>
      </c>
      <c r="AT35" s="24" t="s">
        <v>97</v>
      </c>
      <c r="AU35" s="24" t="s">
        <v>97</v>
      </c>
      <c r="AV35" s="24" t="s">
        <v>97</v>
      </c>
      <c r="AW35" s="24" t="s">
        <v>97</v>
      </c>
      <c r="AX35" s="24" t="s">
        <v>97</v>
      </c>
      <c r="AY35" s="24" t="s">
        <v>97</v>
      </c>
      <c r="AZ35" s="24" t="s">
        <v>97</v>
      </c>
      <c r="BA35" s="24" t="s">
        <v>97</v>
      </c>
      <c r="BB35" s="24" t="s">
        <v>97</v>
      </c>
      <c r="BC35" s="24" t="s">
        <v>97</v>
      </c>
      <c r="BD35" s="24" t="s">
        <v>97</v>
      </c>
      <c r="BE35" s="24" t="s">
        <v>97</v>
      </c>
      <c r="BF35" s="24" t="s">
        <v>97</v>
      </c>
      <c r="BG35" s="24" t="s">
        <v>97</v>
      </c>
      <c r="BH35" s="24" t="s">
        <v>97</v>
      </c>
      <c r="BI35" s="24" t="s">
        <v>97</v>
      </c>
      <c r="BJ35" s="24" t="s">
        <v>97</v>
      </c>
      <c r="BK35" s="24" t="s">
        <v>97</v>
      </c>
      <c r="BL35" s="24" t="s">
        <v>97</v>
      </c>
      <c r="BM35" s="24" t="s">
        <v>97</v>
      </c>
      <c r="BN35" s="24" t="s">
        <v>97</v>
      </c>
      <c r="BO35" s="24" t="s">
        <v>97</v>
      </c>
      <c r="BP35" s="24" t="s">
        <v>97</v>
      </c>
      <c r="BQ35" s="24" t="s">
        <v>97</v>
      </c>
      <c r="BR35" s="24" t="s">
        <v>97</v>
      </c>
      <c r="BS35" s="24" t="s">
        <v>97</v>
      </c>
      <c r="BT35" s="24" t="s">
        <v>97</v>
      </c>
      <c r="BU35" s="24" t="s">
        <v>97</v>
      </c>
    </row>
    <row r="36" spans="1:73">
      <c r="A36" t="s">
        <v>105</v>
      </c>
      <c r="B36" s="28">
        <v>0.32018570906866162</v>
      </c>
      <c r="C36" s="28">
        <v>0.35637885080932596</v>
      </c>
      <c r="D36" s="28">
        <v>0.3174555434327706</v>
      </c>
      <c r="E36" s="28">
        <v>0.31597977822418061</v>
      </c>
      <c r="F36" s="28">
        <v>0.29358504118383061</v>
      </c>
      <c r="G36" s="28">
        <v>0.26945628002338773</v>
      </c>
      <c r="H36" s="28">
        <v>0.24940432025167367</v>
      </c>
      <c r="I36" s="28">
        <v>0.2014419509725057</v>
      </c>
      <c r="J36">
        <v>1</v>
      </c>
      <c r="K36">
        <v>5</v>
      </c>
      <c r="L36">
        <v>2</v>
      </c>
      <c r="M36" t="s">
        <v>5</v>
      </c>
      <c r="P36">
        <v>10</v>
      </c>
      <c r="Q36">
        <f>AVERAGEIFS($B$35:$B$91,$J$35:$J$91,Q$32,$K$35:$K$91,Q$33,$L$35:$L$91,Q$34)</f>
        <v>0.40392863902256698</v>
      </c>
      <c r="R36">
        <f t="shared" ref="R36:BU36" si="0">AVERAGEIFS($B$35:$B$91,$J$35:$J$91,R$32,$K$35:$K$91,R$33,$L$35:$L$91,R$34)</f>
        <v>0.32018570906866162</v>
      </c>
      <c r="S36">
        <f t="shared" si="0"/>
        <v>0.38931453330549975</v>
      </c>
      <c r="T36">
        <f t="shared" si="0"/>
        <v>0.35613518333002075</v>
      </c>
      <c r="U36">
        <f t="shared" si="0"/>
        <v>0.37035674193471563</v>
      </c>
      <c r="V36">
        <f t="shared" si="0"/>
        <v>0.38164282561813334</v>
      </c>
      <c r="W36">
        <f t="shared" si="0"/>
        <v>0.36646122391111186</v>
      </c>
      <c r="X36">
        <f t="shared" si="0"/>
        <v>0.39486190758538786</v>
      </c>
      <c r="Y36">
        <f t="shared" si="0"/>
        <v>0.35569107528288191</v>
      </c>
      <c r="Z36">
        <f t="shared" si="0"/>
        <v>0.39583641344274129</v>
      </c>
      <c r="AA36">
        <f t="shared" si="0"/>
        <v>0.42709185067751509</v>
      </c>
      <c r="AB36">
        <f t="shared" si="0"/>
        <v>0.39449893928510665</v>
      </c>
      <c r="AC36">
        <f t="shared" si="0"/>
        <v>0.45374485579541701</v>
      </c>
      <c r="AD36">
        <f t="shared" si="0"/>
        <v>0.45500163297439178</v>
      </c>
      <c r="AE36">
        <f t="shared" si="0"/>
        <v>0.35848780332427677</v>
      </c>
      <c r="AF36">
        <f t="shared" si="0"/>
        <v>0.36029858233963064</v>
      </c>
      <c r="AG36">
        <f t="shared" si="0"/>
        <v>0.36201399791037864</v>
      </c>
      <c r="AH36">
        <f t="shared" si="0"/>
        <v>0.35729206242952538</v>
      </c>
      <c r="AI36">
        <f t="shared" si="0"/>
        <v>0.32870084458730209</v>
      </c>
      <c r="AJ36">
        <f t="shared" si="0"/>
        <v>0.33975253836887082</v>
      </c>
      <c r="AK36">
        <f t="shared" si="0"/>
        <v>0.33333950910746035</v>
      </c>
      <c r="AL36">
        <f t="shared" si="0"/>
        <v>0.4587964180421783</v>
      </c>
      <c r="AM36">
        <f t="shared" si="0"/>
        <v>0.44154437924861373</v>
      </c>
      <c r="AN36">
        <f t="shared" si="0"/>
        <v>0.44407522724163717</v>
      </c>
      <c r="AO36">
        <f t="shared" si="0"/>
        <v>0.4386495613603531</v>
      </c>
      <c r="AP36">
        <f t="shared" si="0"/>
        <v>0.44335957364364631</v>
      </c>
      <c r="AQ36">
        <f t="shared" si="0"/>
        <v>0.4101903032393861</v>
      </c>
      <c r="AR36">
        <f t="shared" si="0"/>
        <v>0.43413601772645477</v>
      </c>
      <c r="AS36">
        <f t="shared" si="0"/>
        <v>0.45581601074033645</v>
      </c>
      <c r="AT36">
        <f t="shared" si="0"/>
        <v>0.4225206491645262</v>
      </c>
      <c r="AU36">
        <f t="shared" si="0"/>
        <v>0.34668755193515988</v>
      </c>
      <c r="AV36">
        <f t="shared" si="0"/>
        <v>0.34232938455777107</v>
      </c>
      <c r="AW36">
        <f t="shared" si="0"/>
        <v>0.33162160123184575</v>
      </c>
      <c r="AX36">
        <f t="shared" si="0"/>
        <v>0.33941071717388954</v>
      </c>
      <c r="AY36">
        <f t="shared" si="0"/>
        <v>0.35406449245109772</v>
      </c>
      <c r="AZ36">
        <f t="shared" si="0"/>
        <v>0.34288524840014056</v>
      </c>
      <c r="BA36">
        <f t="shared" si="0"/>
        <v>0.36507088369951723</v>
      </c>
      <c r="BB36">
        <f t="shared" si="0"/>
        <v>0.35793998585039599</v>
      </c>
      <c r="BC36">
        <f t="shared" si="0"/>
        <v>0.35809685849088213</v>
      </c>
      <c r="BD36">
        <f t="shared" si="0"/>
        <v>0.46417698284720588</v>
      </c>
      <c r="BE36">
        <f t="shared" si="0"/>
        <v>0.48204535663354836</v>
      </c>
      <c r="BF36">
        <f t="shared" si="0"/>
        <v>0.47658518375081105</v>
      </c>
      <c r="BG36">
        <f t="shared" si="0"/>
        <v>0.48315038670263577</v>
      </c>
      <c r="BH36">
        <f t="shared" si="0"/>
        <v>0.48896480393446501</v>
      </c>
      <c r="BI36">
        <f t="shared" si="0"/>
        <v>0.48700120928388024</v>
      </c>
      <c r="BJ36">
        <f t="shared" si="0"/>
        <v>0.3807590211129423</v>
      </c>
      <c r="BK36">
        <f t="shared" si="0"/>
        <v>0.37329582280612783</v>
      </c>
      <c r="BL36">
        <f t="shared" si="0"/>
        <v>0.3557906967069599</v>
      </c>
      <c r="BM36">
        <f t="shared" si="0"/>
        <v>0.36808879981664533</v>
      </c>
      <c r="BN36">
        <f t="shared" si="0"/>
        <v>0.3697312928313925</v>
      </c>
      <c r="BO36">
        <f t="shared" si="0"/>
        <v>0.38818422789009571</v>
      </c>
      <c r="BP36">
        <f t="shared" si="0"/>
        <v>0.36380830561327954</v>
      </c>
      <c r="BQ36">
        <f t="shared" si="0"/>
        <v>0.38109198197652805</v>
      </c>
      <c r="BR36">
        <f t="shared" si="0"/>
        <v>0.41406312217826352</v>
      </c>
      <c r="BS36">
        <f t="shared" si="0"/>
        <v>0.4239372178279755</v>
      </c>
      <c r="BT36">
        <f t="shared" si="0"/>
        <v>0.47223032307179585</v>
      </c>
      <c r="BU36">
        <f t="shared" si="0"/>
        <v>0.43523036421773914</v>
      </c>
    </row>
    <row r="37" spans="1:73">
      <c r="A37" t="s">
        <v>106</v>
      </c>
      <c r="B37" s="28">
        <v>0.38931453330549975</v>
      </c>
      <c r="C37" s="28">
        <v>0.38263420766250744</v>
      </c>
      <c r="D37" s="28">
        <v>0.29688480545065271</v>
      </c>
      <c r="E37" s="28">
        <v>0.29380443307082821</v>
      </c>
      <c r="F37" s="28">
        <v>0.19842422805699272</v>
      </c>
      <c r="G37" s="28">
        <v>0.24089996527035257</v>
      </c>
      <c r="H37" s="28">
        <v>0.2173147044585656</v>
      </c>
      <c r="I37" s="28">
        <v>0.17649049219583468</v>
      </c>
      <c r="J37">
        <v>1</v>
      </c>
      <c r="K37">
        <v>5</v>
      </c>
      <c r="L37">
        <v>3</v>
      </c>
      <c r="M37" t="s">
        <v>5</v>
      </c>
      <c r="N37" t="s">
        <v>95</v>
      </c>
      <c r="P37">
        <v>20</v>
      </c>
      <c r="Q37">
        <f>AVERAGEIFS($C$35:$C$91,$J$35:$J$91,Q$32,$K$35:$K$91,Q$33,$L$35:$L$91,Q$34)</f>
        <v>0.36246527990707206</v>
      </c>
      <c r="R37">
        <f t="shared" ref="R37:BT37" si="1">AVERAGEIFS($C$35:$C$91,$J$35:$J$91,R$32,$K$35:$K$91,R$33,$L$35:$L$91,R$34)</f>
        <v>0.35637885080932596</v>
      </c>
      <c r="S37">
        <f t="shared" si="1"/>
        <v>0.38263420766250744</v>
      </c>
      <c r="T37">
        <f t="shared" si="1"/>
        <v>0.34415271830756278</v>
      </c>
      <c r="U37">
        <f t="shared" si="1"/>
        <v>0.17602591970913642</v>
      </c>
      <c r="V37">
        <f t="shared" si="1"/>
        <v>0.36550621280759243</v>
      </c>
      <c r="W37">
        <f t="shared" si="1"/>
        <v>0.36009685936419983</v>
      </c>
      <c r="X37">
        <f t="shared" si="1"/>
        <v>0.38593469192710578</v>
      </c>
      <c r="Y37">
        <f t="shared" si="1"/>
        <v>0.34922865137769576</v>
      </c>
      <c r="Z37">
        <f t="shared" si="1"/>
        <v>0.3795022599291098</v>
      </c>
      <c r="AA37">
        <f t="shared" si="1"/>
        <v>0.40631072632920767</v>
      </c>
      <c r="AB37">
        <f t="shared" si="1"/>
        <v>0.3902498010501762</v>
      </c>
      <c r="AC37">
        <f t="shared" si="1"/>
        <v>0.44897190464789732</v>
      </c>
      <c r="AD37">
        <f t="shared" si="1"/>
        <v>0.45286875680942085</v>
      </c>
      <c r="AE37">
        <f t="shared" si="1"/>
        <v>0.43857160138576834</v>
      </c>
      <c r="AF37">
        <f t="shared" si="1"/>
        <v>0.35448130032296932</v>
      </c>
      <c r="AG37">
        <f t="shared" si="1"/>
        <v>0.35557266877634014</v>
      </c>
      <c r="AH37">
        <f t="shared" si="1"/>
        <v>0.35200904344009537</v>
      </c>
      <c r="AI37">
        <f t="shared" si="1"/>
        <v>0.32006333903410206</v>
      </c>
      <c r="AJ37">
        <f t="shared" si="1"/>
        <v>0.32961539102347281</v>
      </c>
      <c r="AK37">
        <f t="shared" si="1"/>
        <v>0.32379067289475583</v>
      </c>
      <c r="AL37">
        <f t="shared" si="1"/>
        <v>0.45404338737020244</v>
      </c>
      <c r="AM37">
        <f t="shared" si="1"/>
        <v>0.42761618148252611</v>
      </c>
      <c r="AN37">
        <f t="shared" si="1"/>
        <v>0.42643416270765422</v>
      </c>
      <c r="AO37">
        <f t="shared" si="1"/>
        <v>0.42696487182087633</v>
      </c>
      <c r="AP37">
        <f t="shared" si="1"/>
        <v>0.37862139540992956</v>
      </c>
      <c r="AQ37">
        <f t="shared" si="1"/>
        <v>0.40209407464874525</v>
      </c>
      <c r="AR37">
        <f t="shared" si="1"/>
        <v>0.42365949399966002</v>
      </c>
      <c r="AS37">
        <f t="shared" si="1"/>
        <v>0.43242485611362674</v>
      </c>
      <c r="AT37">
        <f t="shared" si="1"/>
        <v>0.41920756014225302</v>
      </c>
      <c r="AU37">
        <f t="shared" si="1"/>
        <v>0.32269308986706957</v>
      </c>
      <c r="AV37">
        <f t="shared" si="1"/>
        <v>0.3274438721515664</v>
      </c>
      <c r="AW37">
        <f t="shared" si="1"/>
        <v>0.32008961302436206</v>
      </c>
      <c r="AX37">
        <f t="shared" si="1"/>
        <v>0.31848891122492307</v>
      </c>
      <c r="AY37">
        <f t="shared" si="1"/>
        <v>0.3441830946185766</v>
      </c>
      <c r="AZ37">
        <f t="shared" si="1"/>
        <v>0.33159957710720278</v>
      </c>
      <c r="BA37">
        <f t="shared" si="1"/>
        <v>0.35568179698313035</v>
      </c>
      <c r="BB37">
        <f t="shared" si="1"/>
        <v>0.34832213583117694</v>
      </c>
      <c r="BC37">
        <f t="shared" si="1"/>
        <v>0.34683840472976812</v>
      </c>
      <c r="BD37">
        <f t="shared" si="1"/>
        <v>0.455033591887755</v>
      </c>
      <c r="BE37">
        <f t="shared" si="1"/>
        <v>0.46599673418349735</v>
      </c>
      <c r="BF37">
        <f t="shared" si="1"/>
        <v>0.46127060701153844</v>
      </c>
      <c r="BG37">
        <f t="shared" si="1"/>
        <v>0.46746624414513144</v>
      </c>
      <c r="BH37">
        <f t="shared" si="1"/>
        <v>0.47006452756629197</v>
      </c>
      <c r="BI37">
        <f t="shared" si="1"/>
        <v>0.46776957730992508</v>
      </c>
      <c r="BJ37">
        <f t="shared" si="1"/>
        <v>0.34396176024789626</v>
      </c>
      <c r="BK37">
        <f t="shared" si="1"/>
        <v>0.33933793277281815</v>
      </c>
      <c r="BL37">
        <f t="shared" si="1"/>
        <v>0.32131260801955913</v>
      </c>
      <c r="BM37">
        <f t="shared" si="1"/>
        <v>0.35343868384832688</v>
      </c>
      <c r="BN37">
        <f t="shared" si="1"/>
        <v>0.35552225877980037</v>
      </c>
      <c r="BO37">
        <f t="shared" si="1"/>
        <v>0.35792416798352678</v>
      </c>
      <c r="BP37">
        <f t="shared" si="1"/>
        <v>0.35315741076276036</v>
      </c>
      <c r="BQ37">
        <f t="shared" si="1"/>
        <v>0.36428401120100834</v>
      </c>
      <c r="BR37">
        <f t="shared" si="1"/>
        <v>0.40722297555707909</v>
      </c>
      <c r="BS37">
        <f t="shared" si="1"/>
        <v>0.41106772806831254</v>
      </c>
      <c r="BT37">
        <f t="shared" si="1"/>
        <v>0.46301111679643892</v>
      </c>
      <c r="BU37">
        <f>AVERAGEIFS($C$35:$C$91,$J$35:$J$91,BU$32,$K$35:$K$91,BU$33,$L$35:$L$91,BU$34)</f>
        <v>0.42622533875619117</v>
      </c>
    </row>
    <row r="38" spans="1:73">
      <c r="A38" t="s">
        <v>107</v>
      </c>
      <c r="B38" s="28">
        <v>0.35613518333002075</v>
      </c>
      <c r="C38" s="28">
        <v>0.34415271830756278</v>
      </c>
      <c r="D38" s="28">
        <v>0.3301855415863385</v>
      </c>
      <c r="E38" s="28">
        <v>0.32810808635024657</v>
      </c>
      <c r="F38" s="28">
        <v>0.30186166528712277</v>
      </c>
      <c r="G38" s="28">
        <v>0.2823669737412971</v>
      </c>
      <c r="H38" s="28">
        <v>0.26509812709128422</v>
      </c>
      <c r="I38" s="28">
        <v>0.23002252127477008</v>
      </c>
      <c r="J38">
        <v>1</v>
      </c>
      <c r="K38">
        <v>15</v>
      </c>
      <c r="L38">
        <v>1</v>
      </c>
      <c r="M38" t="s">
        <v>5</v>
      </c>
      <c r="P38">
        <v>60</v>
      </c>
      <c r="Q38">
        <f>AVERAGEIFS($D$35:$D$91,$J$35:$J$91,Q$32,$K$35:$K$91,Q$33,$L$35:$L$91,Q$34)</f>
        <v>0.31321150185962077</v>
      </c>
      <c r="R38">
        <f t="shared" ref="R38:BU38" si="2">AVERAGEIFS($D$35:$D$91,$J$35:$J$91,R$32,$K$35:$K$91,R$33,$L$35:$L$91,R$34)</f>
        <v>0.3174555434327706</v>
      </c>
      <c r="S38">
        <f t="shared" si="2"/>
        <v>0.29688480545065271</v>
      </c>
      <c r="T38">
        <f t="shared" si="2"/>
        <v>0.3301855415863385</v>
      </c>
      <c r="U38">
        <f t="shared" si="2"/>
        <v>0.34646697630356244</v>
      </c>
      <c r="V38">
        <f t="shared" si="2"/>
        <v>0.34852513561788739</v>
      </c>
      <c r="W38">
        <f t="shared" si="2"/>
        <v>0.35174710995863012</v>
      </c>
      <c r="X38">
        <f t="shared" si="2"/>
        <v>0.37432931157133892</v>
      </c>
      <c r="Y38">
        <f t="shared" si="2"/>
        <v>0.34149583644841314</v>
      </c>
      <c r="Z38">
        <f t="shared" si="2"/>
        <v>0.38181762166747618</v>
      </c>
      <c r="AA38">
        <f t="shared" si="2"/>
        <v>0.39934583219425585</v>
      </c>
      <c r="AB38">
        <f t="shared" si="2"/>
        <v>0.37962695546285058</v>
      </c>
      <c r="AC38">
        <f t="shared" si="2"/>
        <v>0.43861201068428846</v>
      </c>
      <c r="AD38">
        <f t="shared" si="2"/>
        <v>0.44519757194717241</v>
      </c>
      <c r="AE38">
        <f t="shared" si="2"/>
        <v>0.43365578418913991</v>
      </c>
      <c r="AF38">
        <f t="shared" si="2"/>
        <v>0.33531410188345689</v>
      </c>
      <c r="AG38">
        <f t="shared" si="2"/>
        <v>0.33575898968567286</v>
      </c>
      <c r="AH38">
        <f t="shared" si="2"/>
        <v>0.33184428081846745</v>
      </c>
      <c r="AI38">
        <f t="shared" si="2"/>
        <v>0.30781101838154523</v>
      </c>
      <c r="AJ38">
        <f t="shared" si="2"/>
        <v>0.32477932073025573</v>
      </c>
      <c r="AK38">
        <f t="shared" si="2"/>
        <v>0.31674007871444482</v>
      </c>
      <c r="AL38">
        <f t="shared" si="2"/>
        <v>0.44160813270515015</v>
      </c>
      <c r="AM38">
        <f t="shared" si="2"/>
        <v>0.41846123489196563</v>
      </c>
      <c r="AN38">
        <f t="shared" si="2"/>
        <v>0.42762386568992505</v>
      </c>
      <c r="AO38">
        <f t="shared" si="2"/>
        <v>0.40318680725723544</v>
      </c>
      <c r="AP38">
        <f t="shared" si="2"/>
        <v>0.42860100087969333</v>
      </c>
      <c r="AQ38">
        <f t="shared" si="2"/>
        <v>0.39924643562720968</v>
      </c>
      <c r="AR38">
        <f t="shared" si="2"/>
        <v>0.402521021347366</v>
      </c>
      <c r="AS38">
        <f t="shared" si="2"/>
        <v>0.40161423113316652</v>
      </c>
      <c r="AT38">
        <f t="shared" si="2"/>
        <v>0.38180111928184007</v>
      </c>
      <c r="AU38">
        <f t="shared" si="2"/>
        <v>0.29093516864335822</v>
      </c>
      <c r="AV38">
        <f t="shared" si="2"/>
        <v>0.30520910550460956</v>
      </c>
      <c r="AW38">
        <f t="shared" si="2"/>
        <v>0.29606614622478467</v>
      </c>
      <c r="AX38">
        <f t="shared" si="2"/>
        <v>0.31570685616612076</v>
      </c>
      <c r="AY38">
        <f t="shared" si="2"/>
        <v>0.31870347492016032</v>
      </c>
      <c r="AZ38">
        <f t="shared" si="2"/>
        <v>0.31929967064904996</v>
      </c>
      <c r="BA38">
        <f t="shared" si="2"/>
        <v>0.33067540467275297</v>
      </c>
      <c r="BB38">
        <f t="shared" si="2"/>
        <v>0.33642051061434369</v>
      </c>
      <c r="BC38">
        <f t="shared" si="2"/>
        <v>0.33439093935031844</v>
      </c>
      <c r="BD38">
        <f t="shared" si="2"/>
        <v>0.43528536633189174</v>
      </c>
      <c r="BE38">
        <f t="shared" si="2"/>
        <v>0.44357029833053691</v>
      </c>
      <c r="BF38">
        <f t="shared" si="2"/>
        <v>0.44340051444394696</v>
      </c>
      <c r="BG38">
        <f t="shared" si="2"/>
        <v>0.42465378802524584</v>
      </c>
      <c r="BH38">
        <f t="shared" si="2"/>
        <v>0.43690449994221098</v>
      </c>
      <c r="BI38">
        <f t="shared" si="2"/>
        <v>0.43127638297885929</v>
      </c>
      <c r="BJ38">
        <f t="shared" si="2"/>
        <v>0.31975112415060797</v>
      </c>
      <c r="BK38">
        <f t="shared" si="2"/>
        <v>0.31735427688880846</v>
      </c>
      <c r="BL38">
        <f t="shared" si="2"/>
        <v>0.29358889279875511</v>
      </c>
      <c r="BM38">
        <f t="shared" si="2"/>
        <v>0.27937214818065192</v>
      </c>
      <c r="BN38">
        <f t="shared" si="2"/>
        <v>0.34598164269561521</v>
      </c>
      <c r="BO38">
        <f t="shared" si="2"/>
        <v>0.33468038979119041</v>
      </c>
      <c r="BP38">
        <f t="shared" si="2"/>
        <v>0.27612080143297851</v>
      </c>
      <c r="BQ38">
        <f t="shared" si="2"/>
        <v>0.33588113784855644</v>
      </c>
      <c r="BR38">
        <f t="shared" si="2"/>
        <v>0.37568334058871455</v>
      </c>
      <c r="BS38">
        <f t="shared" si="2"/>
        <v>0.39758979538304973</v>
      </c>
      <c r="BT38">
        <f t="shared" si="2"/>
        <v>0.43083796836611254</v>
      </c>
      <c r="BU38">
        <f t="shared" si="2"/>
        <v>0.41814149543997886</v>
      </c>
    </row>
    <row r="39" spans="1:73">
      <c r="A39" t="s">
        <v>108</v>
      </c>
      <c r="B39" s="28">
        <v>0.37035674193471563</v>
      </c>
      <c r="C39" s="28">
        <v>0.17602591970913642</v>
      </c>
      <c r="D39" s="28">
        <v>0.34646697630356244</v>
      </c>
      <c r="E39" s="28">
        <v>0.34571983742534046</v>
      </c>
      <c r="F39" s="28">
        <v>0.31900962252889881</v>
      </c>
      <c r="G39" s="28">
        <v>0.29599774507965682</v>
      </c>
      <c r="H39" s="28">
        <v>0.27825319672188092</v>
      </c>
      <c r="I39" s="28">
        <v>0.23671227509273005</v>
      </c>
      <c r="J39">
        <v>1</v>
      </c>
      <c r="K39">
        <v>15</v>
      </c>
      <c r="L39">
        <v>2</v>
      </c>
      <c r="M39" t="s">
        <v>5</v>
      </c>
      <c r="N39" t="s">
        <v>95</v>
      </c>
      <c r="P39">
        <v>100</v>
      </c>
      <c r="Q39">
        <f>AVERAGEIFS($E$35:$E$91,$J$35:$J$91,Q$32,$K$35:$K$91,Q$33,$L$35:$L$91,Q$34)</f>
        <v>0.31026030786422082</v>
      </c>
      <c r="R39">
        <f t="shared" ref="R39:BU39" si="3">AVERAGEIFS($E$35:$E$91,$J$35:$J$91,R$32,$K$35:$K$91,R$33,$L$35:$L$91,R$34)</f>
        <v>0.31597977822418061</v>
      </c>
      <c r="S39">
        <f t="shared" si="3"/>
        <v>0.29380443307082821</v>
      </c>
      <c r="T39">
        <f t="shared" si="3"/>
        <v>0.32810808635024657</v>
      </c>
      <c r="U39">
        <f t="shared" si="3"/>
        <v>0.34571983742534046</v>
      </c>
      <c r="V39">
        <f t="shared" si="3"/>
        <v>0.34804782966444736</v>
      </c>
      <c r="W39">
        <f t="shared" si="3"/>
        <v>0.35328717484899075</v>
      </c>
      <c r="X39">
        <f t="shared" si="3"/>
        <v>0.37388295078842504</v>
      </c>
      <c r="Y39">
        <f t="shared" si="3"/>
        <v>0.33867888243846012</v>
      </c>
      <c r="Z39">
        <f t="shared" si="3"/>
        <v>0.38000874530937756</v>
      </c>
      <c r="AA39">
        <f t="shared" si="3"/>
        <v>0.39809669357222632</v>
      </c>
      <c r="AB39">
        <f t="shared" si="3"/>
        <v>0.38272062628301906</v>
      </c>
      <c r="AC39">
        <f t="shared" si="3"/>
        <v>0.43700252715779914</v>
      </c>
      <c r="AD39">
        <f t="shared" si="3"/>
        <v>0.43453319112231764</v>
      </c>
      <c r="AE39">
        <f t="shared" si="3"/>
        <v>0.43279368191958173</v>
      </c>
      <c r="AF39">
        <f t="shared" si="3"/>
        <v>0.3341394583993233</v>
      </c>
      <c r="AG39">
        <f t="shared" si="3"/>
        <v>0.33396973159288446</v>
      </c>
      <c r="AH39">
        <f t="shared" si="3"/>
        <v>0.44122509651512015</v>
      </c>
      <c r="AI39">
        <f t="shared" si="3"/>
        <v>0.30535674918250844</v>
      </c>
      <c r="AJ39">
        <f t="shared" si="3"/>
        <v>0.32371910531981934</v>
      </c>
      <c r="AK39">
        <f t="shared" si="3"/>
        <v>0.31389023224786217</v>
      </c>
      <c r="AL39">
        <f t="shared" si="3"/>
        <v>0.43912108177213982</v>
      </c>
      <c r="AM39">
        <f t="shared" si="3"/>
        <v>0.41764083234617183</v>
      </c>
      <c r="AN39">
        <f t="shared" si="3"/>
        <v>0.42678735578051591</v>
      </c>
      <c r="AO39">
        <f t="shared" si="3"/>
        <v>0.40121768628555904</v>
      </c>
      <c r="AP39">
        <f t="shared" si="3"/>
        <v>0.33212436131941442</v>
      </c>
      <c r="AQ39">
        <f t="shared" si="3"/>
        <v>0.39678964902039443</v>
      </c>
      <c r="AR39">
        <f t="shared" si="3"/>
        <v>0.40098199219812009</v>
      </c>
      <c r="AS39">
        <f t="shared" si="3"/>
        <v>0.40025493885461677</v>
      </c>
      <c r="AT39">
        <f t="shared" si="3"/>
        <v>0.38074611328033431</v>
      </c>
      <c r="AU39">
        <f t="shared" si="3"/>
        <v>0.29377003559039933</v>
      </c>
      <c r="AV39">
        <f t="shared" si="3"/>
        <v>0.3021796419244524</v>
      </c>
      <c r="AW39">
        <f t="shared" si="3"/>
        <v>0.29409285467907742</v>
      </c>
      <c r="AX39">
        <f t="shared" si="3"/>
        <v>0.31736105106594908</v>
      </c>
      <c r="AY39">
        <f t="shared" si="3"/>
        <v>0.32224336264943504</v>
      </c>
      <c r="AZ39">
        <f t="shared" si="3"/>
        <v>0.31752936926976549</v>
      </c>
      <c r="BA39">
        <f t="shared" si="3"/>
        <v>0.32747713011398383</v>
      </c>
      <c r="BB39">
        <f t="shared" si="3"/>
        <v>0.33510223387425775</v>
      </c>
      <c r="BC39">
        <f t="shared" si="3"/>
        <v>0.33307187958622758</v>
      </c>
      <c r="BD39">
        <f t="shared" si="3"/>
        <v>0.42619818474309323</v>
      </c>
      <c r="BE39">
        <f t="shared" si="3"/>
        <v>0.44050440583418299</v>
      </c>
      <c r="BF39">
        <f t="shared" si="3"/>
        <v>0.43678950610547018</v>
      </c>
      <c r="BG39">
        <f t="shared" si="3"/>
        <v>0.42829340962351836</v>
      </c>
      <c r="BH39">
        <f t="shared" si="3"/>
        <v>0.43735540116769428</v>
      </c>
      <c r="BI39">
        <f t="shared" si="3"/>
        <v>0.42662326616955104</v>
      </c>
      <c r="BJ39">
        <f t="shared" si="3"/>
        <v>0.31272222979978231</v>
      </c>
      <c r="BK39">
        <f t="shared" si="3"/>
        <v>0.31197884669794629</v>
      </c>
      <c r="BL39">
        <f t="shared" si="3"/>
        <v>0.28821074556127718</v>
      </c>
      <c r="BM39">
        <f t="shared" si="3"/>
        <v>0.33259472138201085</v>
      </c>
      <c r="BN39">
        <f t="shared" si="3"/>
        <v>0.34418467228752581</v>
      </c>
      <c r="BO39">
        <f t="shared" si="3"/>
        <v>0.3291273967767176</v>
      </c>
      <c r="BP39">
        <f t="shared" si="3"/>
        <v>0.32793448682736986</v>
      </c>
      <c r="BQ39">
        <f t="shared" si="3"/>
        <v>0.33703135218418773</v>
      </c>
      <c r="BR39">
        <f t="shared" si="3"/>
        <v>0.37392176858216286</v>
      </c>
      <c r="BS39">
        <f t="shared" si="3"/>
        <v>0.3951191483518251</v>
      </c>
      <c r="BT39">
        <f t="shared" si="3"/>
        <v>0.43527823914363112</v>
      </c>
      <c r="BU39">
        <f t="shared" si="3"/>
        <v>0.41518995264778052</v>
      </c>
    </row>
    <row r="40" spans="1:73">
      <c r="A40" t="s">
        <v>109</v>
      </c>
      <c r="B40" s="28">
        <v>0.38164282561813334</v>
      </c>
      <c r="C40" s="28">
        <v>0.36550621280759243</v>
      </c>
      <c r="D40" s="28">
        <v>0.34852513561788739</v>
      </c>
      <c r="E40" s="28">
        <v>0.34804782966444736</v>
      </c>
      <c r="F40" s="28">
        <v>0.31944618830059873</v>
      </c>
      <c r="G40" s="28">
        <v>0.30821114047346387</v>
      </c>
      <c r="H40" s="28">
        <v>0.28926576570613943</v>
      </c>
      <c r="I40" s="28">
        <v>0.24880490719142642</v>
      </c>
      <c r="J40">
        <v>1</v>
      </c>
      <c r="K40">
        <v>15</v>
      </c>
      <c r="L40">
        <v>3</v>
      </c>
      <c r="M40" t="s">
        <v>5</v>
      </c>
      <c r="P40">
        <v>330</v>
      </c>
      <c r="Q40">
        <f>AVERAGEIFS($F$35:$F$91,$J$35:$J$91,Q$32,$K$35:$K$91,Q$33,$L$35:$L$91,Q$34)</f>
        <v>0.27425940719983882</v>
      </c>
      <c r="R40">
        <f t="shared" ref="R40:BU40" si="4">AVERAGEIFS($F$35:$F$91,$J$35:$J$91,R$32,$K$35:$K$91,R$33,$L$35:$L$91,R$34)</f>
        <v>0.29358504118383061</v>
      </c>
      <c r="S40">
        <f t="shared" si="4"/>
        <v>0.19842422805699272</v>
      </c>
      <c r="T40">
        <f t="shared" si="4"/>
        <v>0.30186166528712277</v>
      </c>
      <c r="U40">
        <f t="shared" si="4"/>
        <v>0.31900962252889881</v>
      </c>
      <c r="V40">
        <f t="shared" si="4"/>
        <v>0.31944618830059873</v>
      </c>
      <c r="W40">
        <f t="shared" si="4"/>
        <v>0.33803496593481708</v>
      </c>
      <c r="X40">
        <f t="shared" si="4"/>
        <v>0.35695843776959846</v>
      </c>
      <c r="Y40">
        <f t="shared" si="4"/>
        <v>0.33289768270561559</v>
      </c>
      <c r="Z40">
        <f t="shared" si="4"/>
        <v>0.37271897358623962</v>
      </c>
      <c r="AA40">
        <f t="shared" si="4"/>
        <v>0.38600276054985039</v>
      </c>
      <c r="AB40">
        <f t="shared" si="4"/>
        <v>0.37711101835006283</v>
      </c>
      <c r="AC40">
        <f t="shared" si="4"/>
        <v>0.43400555783261247</v>
      </c>
      <c r="AD40">
        <f t="shared" si="4"/>
        <v>0.44073466299693864</v>
      </c>
      <c r="AE40">
        <f t="shared" si="4"/>
        <v>0.42862991138363171</v>
      </c>
      <c r="AF40">
        <f t="shared" si="4"/>
        <v>0.30842781769106659</v>
      </c>
      <c r="AG40">
        <f t="shared" si="4"/>
        <v>0.30402320140832056</v>
      </c>
      <c r="AH40">
        <f t="shared" si="4"/>
        <v>0.30208079355407225</v>
      </c>
      <c r="AI40">
        <f t="shared" si="4"/>
        <v>0.29116384358187575</v>
      </c>
      <c r="AJ40">
        <f t="shared" si="4"/>
        <v>0.30917369389945087</v>
      </c>
      <c r="AK40">
        <f t="shared" si="4"/>
        <v>0.29579185663541036</v>
      </c>
      <c r="AL40">
        <f t="shared" si="4"/>
        <v>0.4228539264103004</v>
      </c>
      <c r="AM40">
        <f t="shared" si="4"/>
        <v>0.40553989479571573</v>
      </c>
      <c r="AN40">
        <f t="shared" si="4"/>
        <v>0.41236220712048371</v>
      </c>
      <c r="AO40">
        <f t="shared" si="4"/>
        <v>0.3743373273608806</v>
      </c>
      <c r="AP40">
        <f t="shared" si="4"/>
        <v>0.41924511993111602</v>
      </c>
      <c r="AQ40">
        <f t="shared" si="4"/>
        <v>0.39611961630944481</v>
      </c>
      <c r="AR40">
        <f t="shared" si="4"/>
        <v>0.36636310760002105</v>
      </c>
      <c r="AS40">
        <f t="shared" si="4"/>
        <v>0.36225139223349823</v>
      </c>
      <c r="AT40">
        <f t="shared" si="4"/>
        <v>0.34293247712109437</v>
      </c>
      <c r="AU40">
        <f t="shared" si="4"/>
        <v>0.26771890534504439</v>
      </c>
      <c r="AV40">
        <f t="shared" si="4"/>
        <v>0.27414775361176247</v>
      </c>
      <c r="AW40">
        <f t="shared" si="4"/>
        <v>0.26597797605078527</v>
      </c>
      <c r="AX40">
        <f t="shared" si="4"/>
        <v>0.29416472712971831</v>
      </c>
      <c r="AY40">
        <f t="shared" si="4"/>
        <v>0.2988649597314974</v>
      </c>
      <c r="AZ40">
        <f t="shared" si="4"/>
        <v>0.29606446504594253</v>
      </c>
      <c r="BA40">
        <f t="shared" si="4"/>
        <v>0.29914153972488761</v>
      </c>
      <c r="BB40">
        <f t="shared" si="4"/>
        <v>0.31077909965576933</v>
      </c>
      <c r="BC40">
        <f t="shared" si="4"/>
        <v>0.30594755204294921</v>
      </c>
      <c r="BD40">
        <f t="shared" si="4"/>
        <v>0.3988429576922769</v>
      </c>
      <c r="BE40">
        <f t="shared" si="4"/>
        <v>0.4101861355924592</v>
      </c>
      <c r="BF40">
        <f t="shared" si="4"/>
        <v>0.40917882422124369</v>
      </c>
      <c r="BG40">
        <f t="shared" si="4"/>
        <v>0.38246044279578811</v>
      </c>
      <c r="BH40">
        <f t="shared" si="4"/>
        <v>0.3899356222877054</v>
      </c>
      <c r="BI40">
        <f t="shared" si="4"/>
        <v>0.38029848632204383</v>
      </c>
      <c r="BJ40">
        <f t="shared" si="4"/>
        <v>0.28520601548065894</v>
      </c>
      <c r="BK40">
        <f t="shared" si="4"/>
        <v>0.28856792141843185</v>
      </c>
      <c r="BL40">
        <f t="shared" si="4"/>
        <v>0.26092162809703701</v>
      </c>
      <c r="BM40">
        <f t="shared" si="4"/>
        <v>0.31521857117654983</v>
      </c>
      <c r="BN40">
        <f t="shared" si="4"/>
        <v>0.32784520940160111</v>
      </c>
      <c r="BO40">
        <f t="shared" si="4"/>
        <v>0.30271315973490165</v>
      </c>
      <c r="BP40">
        <f t="shared" si="4"/>
        <v>0.30639560528890603</v>
      </c>
      <c r="BQ40">
        <f t="shared" si="4"/>
        <v>0.3111700814765998</v>
      </c>
      <c r="BR40">
        <f t="shared" si="4"/>
        <v>0.34931598087362875</v>
      </c>
      <c r="BS40">
        <f t="shared" si="4"/>
        <v>0.37588866436997947</v>
      </c>
      <c r="BT40">
        <f t="shared" si="4"/>
        <v>0.40893764978546876</v>
      </c>
      <c r="BU40">
        <f t="shared" si="4"/>
        <v>0.40419216581060829</v>
      </c>
    </row>
    <row r="41" spans="1:73">
      <c r="A41" t="s">
        <v>110</v>
      </c>
      <c r="B41" s="28">
        <v>0.36646122391111186</v>
      </c>
      <c r="C41" s="28">
        <v>0.36009685936419983</v>
      </c>
      <c r="D41" s="28">
        <v>0.35174710995863012</v>
      </c>
      <c r="E41" s="28">
        <v>0.35328717484899075</v>
      </c>
      <c r="F41" s="28">
        <v>0.33803496593481708</v>
      </c>
      <c r="G41" s="28">
        <v>0.32549178682778357</v>
      </c>
      <c r="H41" s="28">
        <v>0.30780887308665489</v>
      </c>
      <c r="I41" s="28">
        <v>0.27244304560439764</v>
      </c>
      <c r="J41">
        <v>1</v>
      </c>
      <c r="K41">
        <v>30</v>
      </c>
      <c r="L41">
        <v>1</v>
      </c>
      <c r="M41" t="s">
        <v>5</v>
      </c>
      <c r="P41">
        <v>1000</v>
      </c>
      <c r="Q41">
        <f>AVERAGEIFS($G$35:$G$91,$J$35:$J$91,Q$32,$K$35:$K$91,Q$33,$L$35:$L$91,Q$34)</f>
        <v>0.2631511863227432</v>
      </c>
      <c r="R41">
        <f t="shared" ref="R41:BU41" si="5">AVERAGEIFS($G$35:$G$91,$J$35:$J$91,R$32,$K$35:$K$91,R$33,$L$35:$L$91,R$34)</f>
        <v>0.26945628002338773</v>
      </c>
      <c r="S41">
        <f t="shared" si="5"/>
        <v>0.24089996527035257</v>
      </c>
      <c r="T41">
        <f t="shared" si="5"/>
        <v>0.2823669737412971</v>
      </c>
      <c r="U41">
        <f t="shared" si="5"/>
        <v>0.29599774507965682</v>
      </c>
      <c r="V41">
        <f t="shared" si="5"/>
        <v>0.30821114047346387</v>
      </c>
      <c r="W41">
        <f t="shared" si="5"/>
        <v>0.32549178682778357</v>
      </c>
      <c r="X41">
        <f t="shared" si="5"/>
        <v>0.33532853816421931</v>
      </c>
      <c r="Y41">
        <f t="shared" si="5"/>
        <v>0.32137210616816098</v>
      </c>
      <c r="Z41">
        <f t="shared" si="5"/>
        <v>0.35761485599611548</v>
      </c>
      <c r="AA41">
        <f t="shared" si="5"/>
        <v>0.37326533187370181</v>
      </c>
      <c r="AB41">
        <f t="shared" si="5"/>
        <v>0.3707186744264615</v>
      </c>
      <c r="AC41">
        <f t="shared" si="5"/>
        <v>0.38692353973014021</v>
      </c>
      <c r="AD41">
        <f t="shared" si="5"/>
        <v>0.4097273036238317</v>
      </c>
      <c r="AE41">
        <f t="shared" si="5"/>
        <v>0.38719397464040917</v>
      </c>
      <c r="AF41">
        <f t="shared" si="5"/>
        <v>0.28840294305678993</v>
      </c>
      <c r="AG41">
        <f t="shared" si="5"/>
        <v>0.29236477236162556</v>
      </c>
      <c r="AH41">
        <f t="shared" si="5"/>
        <v>0.28057667400554653</v>
      </c>
      <c r="AI41">
        <f t="shared" si="5"/>
        <v>0.27495425166265469</v>
      </c>
      <c r="AJ41">
        <f t="shared" si="5"/>
        <v>0.29055482327056437</v>
      </c>
      <c r="AK41">
        <f t="shared" si="5"/>
        <v>0.28106148139255571</v>
      </c>
      <c r="AL41">
        <f t="shared" si="5"/>
        <v>0.40693680043903296</v>
      </c>
      <c r="AM41">
        <f t="shared" si="5"/>
        <v>0.39342031173285513</v>
      </c>
      <c r="AN41">
        <f t="shared" si="5"/>
        <v>0.40083695947973624</v>
      </c>
      <c r="AO41">
        <f t="shared" si="5"/>
        <v>0.37028762573988544</v>
      </c>
      <c r="AP41">
        <f t="shared" si="5"/>
        <v>0.4075737996330922</v>
      </c>
      <c r="AQ41">
        <f t="shared" si="5"/>
        <v>0.38806061175830137</v>
      </c>
      <c r="AR41">
        <f t="shared" si="5"/>
        <v>0.34693054677580693</v>
      </c>
      <c r="AS41">
        <f t="shared" si="5"/>
        <v>0.34729917716945136</v>
      </c>
      <c r="AT41">
        <f t="shared" si="5"/>
        <v>0.33032793173468117</v>
      </c>
      <c r="AU41">
        <f t="shared" si="5"/>
        <v>0.24889390653332299</v>
      </c>
      <c r="AV41">
        <f t="shared" si="5"/>
        <v>0.25684989057691393</v>
      </c>
      <c r="AW41">
        <f t="shared" si="5"/>
        <v>0.24953991436727607</v>
      </c>
      <c r="AX41">
        <f t="shared" si="5"/>
        <v>0.27587459488502464</v>
      </c>
      <c r="AY41">
        <f t="shared" si="5"/>
        <v>0.28241489322486762</v>
      </c>
      <c r="AZ41">
        <f t="shared" si="5"/>
        <v>0.28005799007491317</v>
      </c>
      <c r="BA41">
        <f t="shared" si="5"/>
        <v>0.28427236853060939</v>
      </c>
      <c r="BB41">
        <f t="shared" si="5"/>
        <v>0.29709501574811609</v>
      </c>
      <c r="BC41">
        <f t="shared" si="5"/>
        <v>0.29290558085433188</v>
      </c>
      <c r="BD41">
        <f t="shared" si="5"/>
        <v>0.37858884780054264</v>
      </c>
      <c r="BE41">
        <f t="shared" si="5"/>
        <v>0.39080666697352967</v>
      </c>
      <c r="BF41">
        <f t="shared" si="5"/>
        <v>0.38967912735733307</v>
      </c>
      <c r="BG41">
        <f t="shared" si="5"/>
        <v>0.35246170601415039</v>
      </c>
      <c r="BH41">
        <f t="shared" si="5"/>
        <v>0.35299929690020204</v>
      </c>
      <c r="BI41">
        <f t="shared" si="5"/>
        <v>0.34380529199097781</v>
      </c>
      <c r="BJ41">
        <f t="shared" si="5"/>
        <v>0.26139495477282315</v>
      </c>
      <c r="BK41">
        <f t="shared" si="5"/>
        <v>0.2682154305578564</v>
      </c>
      <c r="BL41">
        <f t="shared" si="5"/>
        <v>0.24485961934403044</v>
      </c>
      <c r="BM41">
        <f t="shared" si="5"/>
        <v>0.29025774067863025</v>
      </c>
      <c r="BN41">
        <f t="shared" si="5"/>
        <v>0.29183169936731773</v>
      </c>
      <c r="BO41">
        <f t="shared" si="5"/>
        <v>0.27365374696659722</v>
      </c>
      <c r="BP41">
        <f t="shared" si="5"/>
        <v>0.27967717899436745</v>
      </c>
      <c r="BQ41">
        <f t="shared" si="5"/>
        <v>0.28430701118636442</v>
      </c>
      <c r="BR41">
        <f t="shared" si="5"/>
        <v>0.31708296117928103</v>
      </c>
      <c r="BS41">
        <f t="shared" si="5"/>
        <v>0.35621567644224267</v>
      </c>
      <c r="BT41">
        <f t="shared" si="5"/>
        <v>0.37529695423375903</v>
      </c>
      <c r="BU41">
        <f t="shared" si="5"/>
        <v>0.37905705298787412</v>
      </c>
    </row>
    <row r="42" spans="1:73">
      <c r="A42" t="s">
        <v>111</v>
      </c>
      <c r="B42" s="28">
        <v>0.39486190758538786</v>
      </c>
      <c r="C42" s="28">
        <v>0.38593469192710578</v>
      </c>
      <c r="D42" s="28">
        <v>0.37432931157133892</v>
      </c>
      <c r="E42" s="28">
        <v>0.37388295078842504</v>
      </c>
      <c r="F42" s="28">
        <v>0.35695843776959846</v>
      </c>
      <c r="G42" s="28">
        <v>0.33532853816421931</v>
      </c>
      <c r="H42" s="28">
        <v>0.31507491763949197</v>
      </c>
      <c r="I42" s="28">
        <v>0.276092742598327</v>
      </c>
      <c r="J42">
        <v>1</v>
      </c>
      <c r="K42">
        <v>30</v>
      </c>
      <c r="L42">
        <v>2</v>
      </c>
      <c r="M42" t="s">
        <v>5</v>
      </c>
      <c r="P42">
        <v>3000</v>
      </c>
      <c r="Q42">
        <f>AVERAGEIFS($H$35:$H$91,$J$35:$J$91,Q$32,$K$35:$K$91,Q$33,$L$35:$L$91,Q$34)</f>
        <v>0.24478412804081318</v>
      </c>
      <c r="R42">
        <f t="shared" ref="R42:BU42" si="6">AVERAGEIFS($H$35:$H$91,$J$35:$J$91,R$32,$K$35:$K$91,R$33,$L$35:$L$91,R$34)</f>
        <v>0.24940432025167367</v>
      </c>
      <c r="S42">
        <f t="shared" si="6"/>
        <v>0.2173147044585656</v>
      </c>
      <c r="T42">
        <f t="shared" si="6"/>
        <v>0.26509812709128422</v>
      </c>
      <c r="U42">
        <f t="shared" si="6"/>
        <v>0.27825319672188092</v>
      </c>
      <c r="V42">
        <f t="shared" si="6"/>
        <v>0.28926576570613943</v>
      </c>
      <c r="W42">
        <f t="shared" si="6"/>
        <v>0.30780887308665489</v>
      </c>
      <c r="X42">
        <f t="shared" si="6"/>
        <v>0.31507491763949197</v>
      </c>
      <c r="Y42">
        <f t="shared" si="6"/>
        <v>0.30167183956260785</v>
      </c>
      <c r="Z42">
        <f t="shared" si="6"/>
        <v>0.33294178247164902</v>
      </c>
      <c r="AA42">
        <f t="shared" si="6"/>
        <v>0.34877464434482219</v>
      </c>
      <c r="AB42">
        <f t="shared" si="6"/>
        <v>0.35566032489214727</v>
      </c>
      <c r="AC42">
        <f t="shared" si="6"/>
        <v>0.28593307339560348</v>
      </c>
      <c r="AD42">
        <f t="shared" si="6"/>
        <v>0.31075468023753261</v>
      </c>
      <c r="AE42">
        <f t="shared" si="6"/>
        <v>0.31437384676498054</v>
      </c>
      <c r="AF42">
        <f t="shared" si="6"/>
        <v>0.27024258188939176</v>
      </c>
      <c r="AG42">
        <f t="shared" si="6"/>
        <v>0.27232508172239556</v>
      </c>
      <c r="AH42">
        <f t="shared" si="6"/>
        <v>0.25959341548414755</v>
      </c>
      <c r="AI42">
        <f t="shared" si="6"/>
        <v>0.25946762276330521</v>
      </c>
      <c r="AJ42">
        <f t="shared" si="6"/>
        <v>0.27238235913028253</v>
      </c>
      <c r="AK42">
        <f t="shared" si="6"/>
        <v>0.26351827067619144</v>
      </c>
      <c r="AL42">
        <f t="shared" si="6"/>
        <v>0.38162414872083705</v>
      </c>
      <c r="AM42">
        <f t="shared" si="6"/>
        <v>0.37391710575785214</v>
      </c>
      <c r="AN42">
        <f t="shared" si="6"/>
        <v>0.38213631572716866</v>
      </c>
      <c r="AO42">
        <f t="shared" si="6"/>
        <v>0.33707264180254964</v>
      </c>
      <c r="AP42">
        <f t="shared" si="6"/>
        <v>0.38905028483751852</v>
      </c>
      <c r="AQ42">
        <f t="shared" si="6"/>
        <v>0.37436216522333199</v>
      </c>
      <c r="AR42">
        <f t="shared" si="6"/>
        <v>0.32475369301076873</v>
      </c>
      <c r="AS42">
        <f t="shared" si="6"/>
        <v>0.32285079521498056</v>
      </c>
      <c r="AT42">
        <f t="shared" si="6"/>
        <v>0.30893166966905145</v>
      </c>
      <c r="AU42">
        <f t="shared" si="6"/>
        <v>0.22849398163991161</v>
      </c>
      <c r="AV42">
        <f t="shared" si="6"/>
        <v>0.23919672008513326</v>
      </c>
      <c r="AW42">
        <f t="shared" si="6"/>
        <v>0.2277793965880055</v>
      </c>
      <c r="AX42">
        <f t="shared" si="6"/>
        <v>0.26015974333665426</v>
      </c>
      <c r="AY42">
        <f t="shared" si="6"/>
        <v>0.26575659802828056</v>
      </c>
      <c r="AZ42">
        <f t="shared" si="6"/>
        <v>0.26449409044870464</v>
      </c>
      <c r="BA42">
        <f t="shared" si="6"/>
        <v>0.26109890549952663</v>
      </c>
      <c r="BB42">
        <f t="shared" si="6"/>
        <v>0.27370024543109694</v>
      </c>
      <c r="BC42">
        <f t="shared" si="6"/>
        <v>0.26771339719084891</v>
      </c>
      <c r="BD42">
        <f t="shared" si="6"/>
        <v>0.3486105167859494</v>
      </c>
      <c r="BE42">
        <f t="shared" si="6"/>
        <v>0.35869049681110449</v>
      </c>
      <c r="BF42">
        <f t="shared" si="6"/>
        <v>0.3586240545740676</v>
      </c>
      <c r="BG42">
        <f t="shared" si="6"/>
        <v>0.31989272099043359</v>
      </c>
      <c r="BH42">
        <f t="shared" si="6"/>
        <v>0.31963260621444134</v>
      </c>
      <c r="BI42">
        <f t="shared" si="6"/>
        <v>0.31198397703699954</v>
      </c>
      <c r="BJ42">
        <f t="shared" si="6"/>
        <v>0.24443116323878922</v>
      </c>
      <c r="BK42">
        <f t="shared" si="6"/>
        <v>0.25290472249698648</v>
      </c>
      <c r="BL42">
        <f t="shared" si="6"/>
        <v>0.22619002405164049</v>
      </c>
      <c r="BM42">
        <f t="shared" si="6"/>
        <v>0.27291867937435477</v>
      </c>
      <c r="BN42">
        <f t="shared" si="6"/>
        <v>0.2766037645688707</v>
      </c>
      <c r="BO42">
        <f t="shared" si="6"/>
        <v>0.2576138516038467</v>
      </c>
      <c r="BP42">
        <f t="shared" si="6"/>
        <v>0.26594409025731086</v>
      </c>
      <c r="BQ42">
        <f t="shared" si="6"/>
        <v>0.26900173978481434</v>
      </c>
      <c r="BR42">
        <f t="shared" si="6"/>
        <v>0.2983803137054678</v>
      </c>
      <c r="BS42">
        <f t="shared" si="6"/>
        <v>0.33394297783239646</v>
      </c>
      <c r="BT42">
        <f t="shared" si="6"/>
        <v>0.33723480261121463</v>
      </c>
      <c r="BU42">
        <f t="shared" si="6"/>
        <v>0.3489212370904598</v>
      </c>
    </row>
    <row r="43" spans="1:73">
      <c r="A43" t="s">
        <v>112</v>
      </c>
      <c r="B43" s="28">
        <v>0.35569107528288191</v>
      </c>
      <c r="C43" s="28">
        <v>0.34922865137769576</v>
      </c>
      <c r="D43" s="28">
        <v>0.34149583644841314</v>
      </c>
      <c r="E43" s="28">
        <v>0.33867888243846012</v>
      </c>
      <c r="F43" s="28">
        <v>0.33289768270561559</v>
      </c>
      <c r="G43" s="28">
        <v>0.32137210616816098</v>
      </c>
      <c r="H43" s="28">
        <v>0.30167183956260785</v>
      </c>
      <c r="I43" s="28">
        <v>0.26836550097434075</v>
      </c>
      <c r="J43">
        <v>1</v>
      </c>
      <c r="K43">
        <v>30</v>
      </c>
      <c r="L43">
        <v>3</v>
      </c>
      <c r="M43" t="s">
        <v>5</v>
      </c>
      <c r="P43">
        <v>15000</v>
      </c>
      <c r="Q43">
        <f>AVERAGEIFS($I$35:$I$91,$J$35:$J$91,Q$32,$K$35:$K$91,Q$33,$L$35:$L$91,Q$34)</f>
        <v>0.1956220019807966</v>
      </c>
      <c r="R43">
        <f t="shared" ref="R43:BU43" si="7">AVERAGEIFS($I$35:$I$91,$J$35:$J$91,R$32,$K$35:$K$91,R$33,$L$35:$L$91,R$34)</f>
        <v>0.2014419509725057</v>
      </c>
      <c r="S43">
        <f t="shared" si="7"/>
        <v>0.17649049219583468</v>
      </c>
      <c r="T43">
        <f t="shared" si="7"/>
        <v>0.23002252127477008</v>
      </c>
      <c r="U43">
        <f t="shared" si="7"/>
        <v>0.23671227509273005</v>
      </c>
      <c r="V43">
        <f t="shared" si="7"/>
        <v>0.24880490719142642</v>
      </c>
      <c r="W43">
        <f t="shared" si="7"/>
        <v>0.27244304560439764</v>
      </c>
      <c r="X43">
        <f t="shared" si="7"/>
        <v>0.276092742598327</v>
      </c>
      <c r="Y43">
        <f t="shared" si="7"/>
        <v>0.26836550097434075</v>
      </c>
      <c r="Z43">
        <f t="shared" si="7"/>
        <v>0.28920315213282205</v>
      </c>
      <c r="AA43">
        <f t="shared" si="7"/>
        <v>0.31067591637292469</v>
      </c>
      <c r="AB43">
        <f t="shared" si="7"/>
        <v>0.32435088526634509</v>
      </c>
      <c r="AC43">
        <f t="shared" si="7"/>
        <v>0.1602083602229506</v>
      </c>
      <c r="AD43">
        <f t="shared" si="7"/>
        <v>0.19550767401263139</v>
      </c>
      <c r="AE43">
        <f t="shared" si="7"/>
        <v>0.23927923630603706</v>
      </c>
      <c r="AF43">
        <f t="shared" si="7"/>
        <v>0.22985722019680024</v>
      </c>
      <c r="AG43">
        <f t="shared" si="7"/>
        <v>0.2375569718351597</v>
      </c>
      <c r="AH43">
        <f t="shared" si="7"/>
        <v>0.2211055060153766</v>
      </c>
      <c r="AI43">
        <f t="shared" si="7"/>
        <v>0.23117693827518132</v>
      </c>
      <c r="AJ43">
        <f t="shared" si="7"/>
        <v>0.25610712256657064</v>
      </c>
      <c r="AK43">
        <f t="shared" si="7"/>
        <v>0.24784411510998827</v>
      </c>
      <c r="AL43">
        <f t="shared" si="7"/>
        <v>0.35706682358229613</v>
      </c>
      <c r="AM43">
        <f t="shared" si="7"/>
        <v>0.35506649271700308</v>
      </c>
      <c r="AN43">
        <f t="shared" si="7"/>
        <v>0.35942042440943756</v>
      </c>
      <c r="AO43">
        <f t="shared" si="7"/>
        <v>0.31845887563632463</v>
      </c>
      <c r="AP43">
        <f t="shared" si="7"/>
        <v>0.37150565497016658</v>
      </c>
      <c r="AQ43">
        <f t="shared" si="7"/>
        <v>0.359584221542944</v>
      </c>
      <c r="AR43">
        <f t="shared" si="7"/>
        <v>0.30860315820362139</v>
      </c>
      <c r="AS43">
        <f t="shared" si="7"/>
        <v>0.30659592505065714</v>
      </c>
      <c r="AT43">
        <f t="shared" si="7"/>
        <v>0.29244026006656376</v>
      </c>
      <c r="AU43">
        <f t="shared" si="7"/>
        <v>0.20436981977685911</v>
      </c>
      <c r="AV43">
        <f t="shared" si="7"/>
        <v>0.21748556442733949</v>
      </c>
      <c r="AW43">
        <f t="shared" si="7"/>
        <v>0.20319471843139189</v>
      </c>
      <c r="AX43">
        <f t="shared" si="7"/>
        <v>0.24106131131136246</v>
      </c>
      <c r="AY43">
        <f t="shared" si="7"/>
        <v>0.24991228771061749</v>
      </c>
      <c r="AZ43">
        <f t="shared" si="7"/>
        <v>0.24415406522630206</v>
      </c>
      <c r="BA43">
        <f t="shared" si="7"/>
        <v>0.22621713911294958</v>
      </c>
      <c r="BB43">
        <f t="shared" si="7"/>
        <v>0.2449023972075276</v>
      </c>
      <c r="BC43">
        <f t="shared" si="7"/>
        <v>0.22260526892024649</v>
      </c>
      <c r="BD43">
        <f t="shared" si="7"/>
        <v>0.31473500273945931</v>
      </c>
      <c r="BE43">
        <f t="shared" si="7"/>
        <v>0.32220259105202631</v>
      </c>
      <c r="BF43">
        <f t="shared" si="7"/>
        <v>0.32105056460552572</v>
      </c>
      <c r="BG43">
        <f t="shared" si="7"/>
        <v>0.2876614328160414</v>
      </c>
      <c r="BH43">
        <f t="shared" si="7"/>
        <v>0.2825084053163201</v>
      </c>
      <c r="BI43">
        <f t="shared" si="7"/>
        <v>0.28089440222642054</v>
      </c>
      <c r="BJ43">
        <f t="shared" si="7"/>
        <v>0.20500033730689668</v>
      </c>
      <c r="BK43">
        <f t="shared" si="7"/>
        <v>0.2140718733595498</v>
      </c>
      <c r="BL43">
        <f t="shared" si="7"/>
        <v>0.19000976081769796</v>
      </c>
      <c r="BM43">
        <f t="shared" si="7"/>
        <v>0.22772585327968178</v>
      </c>
      <c r="BN43">
        <f t="shared" si="7"/>
        <v>0.23390256054159531</v>
      </c>
      <c r="BO43">
        <f t="shared" si="7"/>
        <v>0.2100569688616569</v>
      </c>
      <c r="BP43">
        <f t="shared" si="7"/>
        <v>0.22284808934673445</v>
      </c>
      <c r="BQ43">
        <f t="shared" si="7"/>
        <v>0.22303027004779608</v>
      </c>
      <c r="BR43">
        <f t="shared" si="7"/>
        <v>0.25190479693687329</v>
      </c>
      <c r="BS43">
        <f t="shared" si="7"/>
        <v>0.29568482417723835</v>
      </c>
      <c r="BT43">
        <f t="shared" si="7"/>
        <v>0.30667971895574597</v>
      </c>
      <c r="BU43">
        <f t="shared" si="7"/>
        <v>0.30902841030673367</v>
      </c>
    </row>
    <row r="44" spans="1:73">
      <c r="A44" t="s">
        <v>113</v>
      </c>
      <c r="B44" s="28">
        <v>0.39583641344274129</v>
      </c>
      <c r="C44" s="28">
        <v>0.3795022599291098</v>
      </c>
      <c r="D44" s="28">
        <v>0.38181762166747618</v>
      </c>
      <c r="E44" s="28">
        <v>0.38000874530937756</v>
      </c>
      <c r="F44" s="28">
        <v>0.37271897358623962</v>
      </c>
      <c r="G44" s="28">
        <v>0.35761485599611548</v>
      </c>
      <c r="H44" s="28">
        <v>0.33294178247164902</v>
      </c>
      <c r="I44" s="28">
        <v>0.28920315213282205</v>
      </c>
      <c r="J44">
        <v>1</v>
      </c>
      <c r="K44">
        <v>60</v>
      </c>
      <c r="L44">
        <v>1</v>
      </c>
      <c r="M44" t="s">
        <v>5</v>
      </c>
      <c r="N44" t="s">
        <v>95</v>
      </c>
    </row>
    <row r="45" spans="1:73">
      <c r="A45" t="s">
        <v>114</v>
      </c>
      <c r="B45" s="28">
        <v>0.42709185067751509</v>
      </c>
      <c r="C45" s="28">
        <v>0.40631072632920767</v>
      </c>
      <c r="D45" s="28">
        <v>0.39934583219425585</v>
      </c>
      <c r="E45" s="28">
        <v>0.39809669357222632</v>
      </c>
      <c r="F45" s="28">
        <v>0.38600276054985039</v>
      </c>
      <c r="G45" s="28">
        <v>0.37326533187370181</v>
      </c>
      <c r="H45" s="28">
        <v>0.34877464434482219</v>
      </c>
      <c r="I45" s="28">
        <v>0.31067591637292469</v>
      </c>
      <c r="J45">
        <v>1</v>
      </c>
      <c r="K45">
        <v>60</v>
      </c>
      <c r="L45">
        <v>2</v>
      </c>
      <c r="M45" t="s">
        <v>5</v>
      </c>
    </row>
    <row r="46" spans="1:73">
      <c r="A46" t="s">
        <v>115</v>
      </c>
      <c r="B46" s="28">
        <v>0.39449893928510665</v>
      </c>
      <c r="C46" s="28">
        <v>0.3902498010501762</v>
      </c>
      <c r="D46" s="28">
        <v>0.37962695546285058</v>
      </c>
      <c r="E46" s="28">
        <v>0.38272062628301906</v>
      </c>
      <c r="F46" s="28">
        <v>0.37711101835006283</v>
      </c>
      <c r="G46" s="28">
        <v>0.3707186744264615</v>
      </c>
      <c r="H46" s="28">
        <v>0.35566032489214727</v>
      </c>
      <c r="I46" s="28">
        <v>0.32435088526634509</v>
      </c>
      <c r="J46">
        <v>1</v>
      </c>
      <c r="K46">
        <v>60</v>
      </c>
      <c r="L46">
        <v>3</v>
      </c>
      <c r="M46" t="s">
        <v>5</v>
      </c>
    </row>
    <row r="47" spans="1:73">
      <c r="A47" t="s">
        <v>116</v>
      </c>
      <c r="B47" s="28">
        <v>0.45374485579541701</v>
      </c>
      <c r="C47" s="28">
        <v>0.44897190464789732</v>
      </c>
      <c r="D47" s="28">
        <v>0.43861201068428846</v>
      </c>
      <c r="E47" s="28">
        <v>0.43700252715779914</v>
      </c>
      <c r="F47" s="28">
        <v>0.43400555783261247</v>
      </c>
      <c r="G47" s="28">
        <v>0.38692353973014021</v>
      </c>
      <c r="H47" s="28">
        <v>0.28593307339560348</v>
      </c>
      <c r="I47" s="28">
        <v>0.1602083602229506</v>
      </c>
      <c r="J47">
        <v>1</v>
      </c>
      <c r="K47">
        <v>100</v>
      </c>
      <c r="L47">
        <v>1</v>
      </c>
      <c r="M47" t="s">
        <v>5</v>
      </c>
    </row>
    <row r="48" spans="1:73">
      <c r="A48" t="s">
        <v>117</v>
      </c>
      <c r="B48" s="28">
        <v>0.45500163297439178</v>
      </c>
      <c r="C48" s="28">
        <v>0.45286875680942085</v>
      </c>
      <c r="D48" s="28">
        <v>0.44519757194717241</v>
      </c>
      <c r="E48" s="28">
        <v>0.43453319112231764</v>
      </c>
      <c r="F48" s="28">
        <v>0.44073466299693864</v>
      </c>
      <c r="G48" s="28">
        <v>0.4097273036238317</v>
      </c>
      <c r="H48" s="28">
        <v>0.31075468023753261</v>
      </c>
      <c r="I48" s="28">
        <v>0.19550767401263139</v>
      </c>
      <c r="J48">
        <v>1</v>
      </c>
      <c r="K48">
        <v>100</v>
      </c>
      <c r="L48">
        <v>2</v>
      </c>
      <c r="M48" t="s">
        <v>5</v>
      </c>
    </row>
    <row r="49" spans="1:14">
      <c r="A49" t="s">
        <v>118</v>
      </c>
      <c r="B49" s="28">
        <v>0.35848780332427677</v>
      </c>
      <c r="C49" s="28">
        <v>0.43857160138576834</v>
      </c>
      <c r="D49" s="28">
        <v>0.43365578418913991</v>
      </c>
      <c r="E49" s="28">
        <v>0.43279368191958173</v>
      </c>
      <c r="F49" s="28">
        <v>0.42862991138363171</v>
      </c>
      <c r="G49" s="28">
        <v>0.38719397464040917</v>
      </c>
      <c r="H49" s="28">
        <v>0.31437384676498054</v>
      </c>
      <c r="I49" s="28">
        <v>0.23927923630603706</v>
      </c>
      <c r="J49">
        <v>1</v>
      </c>
      <c r="K49">
        <v>100</v>
      </c>
      <c r="L49">
        <v>3</v>
      </c>
      <c r="M49" t="s">
        <v>5</v>
      </c>
      <c r="N49" t="s">
        <v>95</v>
      </c>
    </row>
    <row r="50" spans="1:14">
      <c r="A50" t="s">
        <v>119</v>
      </c>
      <c r="B50" s="28">
        <v>0.36029858233963064</v>
      </c>
      <c r="C50" s="28">
        <v>0.35448130032296932</v>
      </c>
      <c r="D50" s="28">
        <v>0.33531410188345689</v>
      </c>
      <c r="E50" s="28">
        <v>0.3341394583993233</v>
      </c>
      <c r="F50" s="28">
        <v>0.30842781769106659</v>
      </c>
      <c r="G50" s="28">
        <v>0.28840294305678993</v>
      </c>
      <c r="H50" s="28">
        <v>0.27024258188939176</v>
      </c>
      <c r="I50" s="28">
        <v>0.22985722019680024</v>
      </c>
      <c r="J50">
        <v>2</v>
      </c>
      <c r="K50">
        <v>5</v>
      </c>
      <c r="L50">
        <v>1</v>
      </c>
      <c r="M50" t="s">
        <v>6</v>
      </c>
    </row>
    <row r="51" spans="1:14">
      <c r="A51" t="s">
        <v>120</v>
      </c>
      <c r="B51" s="28">
        <v>0.36201399791037864</v>
      </c>
      <c r="C51" s="28">
        <v>0.35557266877634014</v>
      </c>
      <c r="D51" s="28">
        <v>0.33575898968567286</v>
      </c>
      <c r="E51" s="28">
        <v>0.33396973159288446</v>
      </c>
      <c r="F51" s="28">
        <v>0.30402320140832056</v>
      </c>
      <c r="G51" s="28">
        <v>0.29236477236162556</v>
      </c>
      <c r="H51" s="28">
        <v>0.27232508172239556</v>
      </c>
      <c r="I51" s="28">
        <v>0.2375569718351597</v>
      </c>
      <c r="J51">
        <v>2</v>
      </c>
      <c r="K51">
        <v>5</v>
      </c>
      <c r="L51">
        <v>2</v>
      </c>
      <c r="M51" t="s">
        <v>6</v>
      </c>
    </row>
    <row r="52" spans="1:14">
      <c r="A52" t="s">
        <v>121</v>
      </c>
      <c r="B52" s="28">
        <v>0.35729206242952538</v>
      </c>
      <c r="C52" s="28">
        <v>0.35200904344009537</v>
      </c>
      <c r="D52" s="28">
        <v>0.33184428081846745</v>
      </c>
      <c r="E52" s="28">
        <v>0.44122509651512015</v>
      </c>
      <c r="F52" s="28">
        <v>0.30208079355407225</v>
      </c>
      <c r="G52" s="28">
        <v>0.28057667400554653</v>
      </c>
      <c r="H52" s="28">
        <v>0.25959341548414755</v>
      </c>
      <c r="I52" s="28">
        <v>0.2211055060153766</v>
      </c>
      <c r="J52">
        <v>2</v>
      </c>
      <c r="K52">
        <v>5</v>
      </c>
      <c r="L52">
        <v>3</v>
      </c>
      <c r="M52" t="s">
        <v>6</v>
      </c>
      <c r="N52" t="s">
        <v>95</v>
      </c>
    </row>
    <row r="53" spans="1:14">
      <c r="A53" t="s">
        <v>122</v>
      </c>
      <c r="B53" s="28">
        <v>0.32870084458730209</v>
      </c>
      <c r="C53" s="28">
        <v>0.32006333903410206</v>
      </c>
      <c r="D53" s="28">
        <v>0.30781101838154523</v>
      </c>
      <c r="E53" s="28">
        <v>0.30535674918250844</v>
      </c>
      <c r="F53" s="28">
        <v>0.29116384358187575</v>
      </c>
      <c r="G53" s="28">
        <v>0.27495425166265469</v>
      </c>
      <c r="H53" s="28">
        <v>0.25946762276330521</v>
      </c>
      <c r="I53" s="28">
        <v>0.23117693827518132</v>
      </c>
      <c r="J53">
        <v>2</v>
      </c>
      <c r="K53">
        <v>15</v>
      </c>
      <c r="L53">
        <v>1</v>
      </c>
      <c r="M53" t="s">
        <v>6</v>
      </c>
    </row>
    <row r="54" spans="1:14">
      <c r="A54" t="s">
        <v>123</v>
      </c>
      <c r="B54" s="28">
        <v>0.33975253836887082</v>
      </c>
      <c r="C54" s="28">
        <v>0.32961539102347281</v>
      </c>
      <c r="D54" s="28">
        <v>0.32477932073025573</v>
      </c>
      <c r="E54" s="28">
        <v>0.32371910531981934</v>
      </c>
      <c r="F54" s="28">
        <v>0.30917369389945087</v>
      </c>
      <c r="G54" s="28">
        <v>0.29055482327056437</v>
      </c>
      <c r="H54" s="28">
        <v>0.27238235913028253</v>
      </c>
      <c r="I54" s="28">
        <v>0.25610712256657064</v>
      </c>
      <c r="J54">
        <v>2</v>
      </c>
      <c r="K54">
        <v>15</v>
      </c>
      <c r="L54">
        <v>2</v>
      </c>
      <c r="M54" t="s">
        <v>6</v>
      </c>
    </row>
    <row r="55" spans="1:14">
      <c r="A55" t="s">
        <v>124</v>
      </c>
      <c r="B55" s="28">
        <v>0.33333950910746035</v>
      </c>
      <c r="C55" s="28">
        <v>0.32379067289475583</v>
      </c>
      <c r="D55" s="28">
        <v>0.31674007871444482</v>
      </c>
      <c r="E55" s="28">
        <v>0.31389023224786217</v>
      </c>
      <c r="F55" s="28">
        <v>0.29579185663541036</v>
      </c>
      <c r="G55" s="28">
        <v>0.28106148139255571</v>
      </c>
      <c r="H55" s="28">
        <v>0.26351827067619144</v>
      </c>
      <c r="I55" s="28">
        <v>0.24784411510998827</v>
      </c>
      <c r="J55">
        <v>2</v>
      </c>
      <c r="K55">
        <v>15</v>
      </c>
      <c r="L55">
        <v>3</v>
      </c>
      <c r="M55" t="s">
        <v>6</v>
      </c>
    </row>
    <row r="56" spans="1:14">
      <c r="A56" t="s">
        <v>125</v>
      </c>
      <c r="B56" s="28">
        <v>0.4587964180421783</v>
      </c>
      <c r="C56" s="28">
        <v>0.45404338737020244</v>
      </c>
      <c r="D56" s="28">
        <v>0.44160813270515015</v>
      </c>
      <c r="E56" s="28">
        <v>0.43912108177213982</v>
      </c>
      <c r="F56" s="28">
        <v>0.4228539264103004</v>
      </c>
      <c r="G56" s="28">
        <v>0.40693680043903296</v>
      </c>
      <c r="H56" s="28">
        <v>0.38162414872083705</v>
      </c>
      <c r="I56" s="28">
        <v>0.35706682358229613</v>
      </c>
      <c r="J56">
        <v>2</v>
      </c>
      <c r="K56">
        <v>30</v>
      </c>
      <c r="L56">
        <v>1</v>
      </c>
      <c r="M56" t="s">
        <v>6</v>
      </c>
    </row>
    <row r="57" spans="1:14">
      <c r="A57" t="s">
        <v>126</v>
      </c>
      <c r="B57" s="28">
        <v>0.44154437924861373</v>
      </c>
      <c r="C57" s="28">
        <v>0.42761618148252611</v>
      </c>
      <c r="D57" s="28">
        <v>0.41846123489196563</v>
      </c>
      <c r="E57" s="28">
        <v>0.41764083234617183</v>
      </c>
      <c r="F57" s="28">
        <v>0.40553989479571573</v>
      </c>
      <c r="G57" s="28">
        <v>0.39342031173285513</v>
      </c>
      <c r="H57" s="28">
        <v>0.37391710575785214</v>
      </c>
      <c r="I57" s="28">
        <v>0.35506649271700308</v>
      </c>
      <c r="J57">
        <v>2</v>
      </c>
      <c r="K57">
        <v>30</v>
      </c>
      <c r="L57">
        <v>2</v>
      </c>
      <c r="M57" t="s">
        <v>6</v>
      </c>
    </row>
    <row r="58" spans="1:14">
      <c r="A58" t="s">
        <v>127</v>
      </c>
      <c r="B58" s="28">
        <v>0.44407522724163717</v>
      </c>
      <c r="C58" s="28">
        <v>0.42643416270765422</v>
      </c>
      <c r="D58" s="28">
        <v>0.42762386568992505</v>
      </c>
      <c r="E58" s="28">
        <v>0.42678735578051591</v>
      </c>
      <c r="F58" s="28">
        <v>0.41236220712048371</v>
      </c>
      <c r="G58" s="28">
        <v>0.40083695947973624</v>
      </c>
      <c r="H58" s="28">
        <v>0.38213631572716866</v>
      </c>
      <c r="I58" s="28">
        <v>0.35942042440943756</v>
      </c>
      <c r="J58">
        <v>2</v>
      </c>
      <c r="K58">
        <v>30</v>
      </c>
      <c r="L58">
        <v>3</v>
      </c>
      <c r="M58" t="s">
        <v>6</v>
      </c>
    </row>
    <row r="59" spans="1:14">
      <c r="A59" t="s">
        <v>128</v>
      </c>
      <c r="B59" s="28">
        <v>0.4386495613603531</v>
      </c>
      <c r="C59" s="28">
        <v>0.42696487182087633</v>
      </c>
      <c r="D59" s="28">
        <v>0.40318680725723544</v>
      </c>
      <c r="E59" s="28">
        <v>0.40121768628555904</v>
      </c>
      <c r="F59" s="28">
        <v>0.3743373273608806</v>
      </c>
      <c r="G59" s="28">
        <v>0.37028762573988544</v>
      </c>
      <c r="H59" s="28">
        <v>0.33707264180254964</v>
      </c>
      <c r="I59" s="28">
        <v>0.31845887563632463</v>
      </c>
      <c r="J59">
        <v>2</v>
      </c>
      <c r="K59">
        <v>60</v>
      </c>
      <c r="L59">
        <v>1</v>
      </c>
      <c r="M59" t="s">
        <v>6</v>
      </c>
      <c r="N59" t="s">
        <v>95</v>
      </c>
    </row>
    <row r="60" spans="1:14">
      <c r="A60" t="s">
        <v>129</v>
      </c>
      <c r="B60" s="28">
        <v>0.44335957364364631</v>
      </c>
      <c r="C60" s="28">
        <v>0.37862139540992956</v>
      </c>
      <c r="D60" s="28">
        <v>0.42860100087969333</v>
      </c>
      <c r="E60" s="28">
        <v>0.33212436131941442</v>
      </c>
      <c r="F60" s="28">
        <v>0.41924511993111602</v>
      </c>
      <c r="G60" s="28">
        <v>0.4075737996330922</v>
      </c>
      <c r="H60" s="28">
        <v>0.38905028483751852</v>
      </c>
      <c r="I60" s="28">
        <v>0.37150565497016658</v>
      </c>
      <c r="J60">
        <v>2</v>
      </c>
      <c r="K60">
        <v>60</v>
      </c>
      <c r="L60">
        <v>2</v>
      </c>
      <c r="M60" t="s">
        <v>6</v>
      </c>
      <c r="N60" t="s">
        <v>95</v>
      </c>
    </row>
    <row r="61" spans="1:14">
      <c r="A61" t="s">
        <v>130</v>
      </c>
      <c r="B61" s="28">
        <v>0.4101903032393861</v>
      </c>
      <c r="C61" s="28">
        <v>0.40209407464874525</v>
      </c>
      <c r="D61" s="28">
        <v>0.39924643562720968</v>
      </c>
      <c r="E61" s="28">
        <v>0.39678964902039443</v>
      </c>
      <c r="F61" s="28">
        <v>0.39611961630944481</v>
      </c>
      <c r="G61" s="28">
        <v>0.38806061175830137</v>
      </c>
      <c r="H61" s="28">
        <v>0.37436216522333199</v>
      </c>
      <c r="I61" s="28">
        <v>0.359584221542944</v>
      </c>
      <c r="J61">
        <v>2</v>
      </c>
      <c r="K61">
        <v>60</v>
      </c>
      <c r="L61">
        <v>3</v>
      </c>
      <c r="M61" t="s">
        <v>6</v>
      </c>
    </row>
    <row r="62" spans="1:14">
      <c r="A62" t="s">
        <v>131</v>
      </c>
      <c r="B62" s="28">
        <v>0.43413601772645477</v>
      </c>
      <c r="C62" s="28">
        <v>0.42365949399966002</v>
      </c>
      <c r="D62" s="28">
        <v>0.402521021347366</v>
      </c>
      <c r="E62" s="28">
        <v>0.40098199219812009</v>
      </c>
      <c r="F62" s="28">
        <v>0.36636310760002105</v>
      </c>
      <c r="G62" s="28">
        <v>0.34693054677580693</v>
      </c>
      <c r="H62" s="28">
        <v>0.32475369301076873</v>
      </c>
      <c r="I62" s="28">
        <v>0.30860315820362139</v>
      </c>
      <c r="J62">
        <v>2</v>
      </c>
      <c r="K62">
        <v>100</v>
      </c>
      <c r="L62">
        <v>1</v>
      </c>
      <c r="M62" t="s">
        <v>6</v>
      </c>
    </row>
    <row r="63" spans="1:14">
      <c r="A63" t="s">
        <v>132</v>
      </c>
      <c r="B63" s="28">
        <v>0.45581601074033645</v>
      </c>
      <c r="C63" s="28">
        <v>0.43242485611362674</v>
      </c>
      <c r="D63" s="28">
        <v>0.40161423113316652</v>
      </c>
      <c r="E63" s="28">
        <v>0.40025493885461677</v>
      </c>
      <c r="F63" s="28">
        <v>0.36225139223349823</v>
      </c>
      <c r="G63" s="28">
        <v>0.34729917716945136</v>
      </c>
      <c r="H63" s="28">
        <v>0.32285079521498056</v>
      </c>
      <c r="I63" s="28">
        <v>0.30659592505065714</v>
      </c>
      <c r="J63">
        <v>2</v>
      </c>
      <c r="K63">
        <v>100</v>
      </c>
      <c r="L63">
        <v>2</v>
      </c>
      <c r="M63" t="s">
        <v>6</v>
      </c>
    </row>
    <row r="64" spans="1:14">
      <c r="A64" t="s">
        <v>133</v>
      </c>
      <c r="B64" s="28">
        <v>0.4225206491645262</v>
      </c>
      <c r="C64" s="28">
        <v>0.41920756014225302</v>
      </c>
      <c r="D64" s="28">
        <v>0.38180111928184007</v>
      </c>
      <c r="E64" s="28">
        <v>0.38074611328033431</v>
      </c>
      <c r="F64" s="28">
        <v>0.34293247712109437</v>
      </c>
      <c r="G64" s="28">
        <v>0.33032793173468117</v>
      </c>
      <c r="H64" s="28">
        <v>0.30893166966905145</v>
      </c>
      <c r="I64" s="28">
        <v>0.29244026006656376</v>
      </c>
      <c r="J64">
        <v>2</v>
      </c>
      <c r="K64">
        <v>100</v>
      </c>
      <c r="L64">
        <v>3</v>
      </c>
      <c r="M64" t="s">
        <v>6</v>
      </c>
    </row>
    <row r="65" spans="1:13">
      <c r="A65" t="s">
        <v>134</v>
      </c>
      <c r="B65" s="28">
        <v>0.34668755193515988</v>
      </c>
      <c r="C65" s="28">
        <v>0.32269308986706957</v>
      </c>
      <c r="D65" s="28">
        <v>0.29093516864335822</v>
      </c>
      <c r="E65" s="28">
        <v>0.29377003559039933</v>
      </c>
      <c r="F65" s="28">
        <v>0.26771890534504439</v>
      </c>
      <c r="G65" s="28">
        <v>0.24889390653332299</v>
      </c>
      <c r="H65" s="28">
        <v>0.22849398163991161</v>
      </c>
      <c r="I65" s="28">
        <v>0.20436981977685911</v>
      </c>
      <c r="J65">
        <v>3</v>
      </c>
      <c r="K65">
        <v>5</v>
      </c>
      <c r="L65">
        <v>1</v>
      </c>
      <c r="M65" t="s">
        <v>7</v>
      </c>
    </row>
    <row r="66" spans="1:13">
      <c r="A66" t="s">
        <v>135</v>
      </c>
      <c r="B66" s="28">
        <v>0.34232938455777107</v>
      </c>
      <c r="C66" s="28">
        <v>0.3274438721515664</v>
      </c>
      <c r="D66" s="28">
        <v>0.30520910550460956</v>
      </c>
      <c r="E66" s="28">
        <v>0.3021796419244524</v>
      </c>
      <c r="F66" s="28">
        <v>0.27414775361176247</v>
      </c>
      <c r="G66" s="28">
        <v>0.25684989057691393</v>
      </c>
      <c r="H66" s="28">
        <v>0.23919672008513326</v>
      </c>
      <c r="I66" s="28">
        <v>0.21748556442733949</v>
      </c>
      <c r="J66">
        <v>3</v>
      </c>
      <c r="K66">
        <v>5</v>
      </c>
      <c r="L66">
        <v>2</v>
      </c>
      <c r="M66" t="s">
        <v>7</v>
      </c>
    </row>
    <row r="67" spans="1:13">
      <c r="A67" t="s">
        <v>136</v>
      </c>
      <c r="B67" s="28">
        <v>0.33162160123184575</v>
      </c>
      <c r="C67" s="28">
        <v>0.32008961302436206</v>
      </c>
      <c r="D67" s="28">
        <v>0.29606614622478467</v>
      </c>
      <c r="E67" s="28">
        <v>0.29409285467907742</v>
      </c>
      <c r="F67" s="28">
        <v>0.26597797605078527</v>
      </c>
      <c r="G67" s="28">
        <v>0.24953991436727607</v>
      </c>
      <c r="H67" s="28">
        <v>0.2277793965880055</v>
      </c>
      <c r="I67" s="28">
        <v>0.20319471843139189</v>
      </c>
      <c r="J67">
        <v>3</v>
      </c>
      <c r="K67">
        <v>5</v>
      </c>
      <c r="L67">
        <v>3</v>
      </c>
      <c r="M67" t="s">
        <v>7</v>
      </c>
    </row>
    <row r="68" spans="1:13">
      <c r="A68" t="s">
        <v>137</v>
      </c>
      <c r="B68" s="28">
        <v>0.33941071717388954</v>
      </c>
      <c r="C68" s="28">
        <v>0.31848891122492307</v>
      </c>
      <c r="D68" s="28">
        <v>0.31570685616612076</v>
      </c>
      <c r="E68" s="28">
        <v>0.31736105106594908</v>
      </c>
      <c r="F68" s="28">
        <v>0.29416472712971831</v>
      </c>
      <c r="G68" s="28">
        <v>0.27587459488502464</v>
      </c>
      <c r="H68" s="28">
        <v>0.26015974333665426</v>
      </c>
      <c r="I68" s="28">
        <v>0.24106131131136246</v>
      </c>
      <c r="J68">
        <v>3</v>
      </c>
      <c r="K68">
        <v>15</v>
      </c>
      <c r="L68">
        <v>1</v>
      </c>
      <c r="M68" t="s">
        <v>7</v>
      </c>
    </row>
    <row r="69" spans="1:13">
      <c r="A69" t="s">
        <v>138</v>
      </c>
      <c r="B69" s="28">
        <v>0.35406449245109772</v>
      </c>
      <c r="C69" s="28">
        <v>0.3441830946185766</v>
      </c>
      <c r="D69" s="28">
        <v>0.31870347492016032</v>
      </c>
      <c r="E69" s="28">
        <v>0.32224336264943504</v>
      </c>
      <c r="F69" s="28">
        <v>0.2988649597314974</v>
      </c>
      <c r="G69" s="28">
        <v>0.28241489322486762</v>
      </c>
      <c r="H69" s="28">
        <v>0.26575659802828056</v>
      </c>
      <c r="I69" s="28">
        <v>0.24991228771061749</v>
      </c>
      <c r="J69">
        <v>3</v>
      </c>
      <c r="K69">
        <v>15</v>
      </c>
      <c r="L69">
        <v>2</v>
      </c>
      <c r="M69" t="s">
        <v>7</v>
      </c>
    </row>
    <row r="70" spans="1:13">
      <c r="A70" t="s">
        <v>139</v>
      </c>
      <c r="B70" s="28">
        <v>0.34288524840014056</v>
      </c>
      <c r="C70" s="28">
        <v>0.33159957710720278</v>
      </c>
      <c r="D70" s="28">
        <v>0.31929967064904996</v>
      </c>
      <c r="E70" s="28">
        <v>0.31752936926976549</v>
      </c>
      <c r="F70" s="28">
        <v>0.29606446504594253</v>
      </c>
      <c r="G70" s="28">
        <v>0.28005799007491317</v>
      </c>
      <c r="H70" s="28">
        <v>0.26449409044870464</v>
      </c>
      <c r="I70" s="28">
        <v>0.24415406522630206</v>
      </c>
      <c r="J70">
        <v>3</v>
      </c>
      <c r="K70">
        <v>15</v>
      </c>
      <c r="L70">
        <v>3</v>
      </c>
      <c r="M70" t="s">
        <v>7</v>
      </c>
    </row>
    <row r="71" spans="1:13">
      <c r="A71" t="s">
        <v>140</v>
      </c>
      <c r="B71" s="28">
        <v>0.36507088369951723</v>
      </c>
      <c r="C71" s="28">
        <v>0.35568179698313035</v>
      </c>
      <c r="D71" s="28">
        <v>0.33067540467275297</v>
      </c>
      <c r="E71" s="28">
        <v>0.32747713011398383</v>
      </c>
      <c r="F71" s="28">
        <v>0.29914153972488761</v>
      </c>
      <c r="G71" s="28">
        <v>0.28427236853060939</v>
      </c>
      <c r="H71" s="28">
        <v>0.26109890549952663</v>
      </c>
      <c r="I71" s="28">
        <v>0.22621713911294958</v>
      </c>
      <c r="J71">
        <v>3</v>
      </c>
      <c r="K71">
        <v>30</v>
      </c>
      <c r="L71">
        <v>1</v>
      </c>
      <c r="M71" t="s">
        <v>7</v>
      </c>
    </row>
    <row r="72" spans="1:13">
      <c r="A72" t="s">
        <v>141</v>
      </c>
      <c r="B72" s="28">
        <v>0.35793998585039599</v>
      </c>
      <c r="C72" s="28">
        <v>0.34832213583117694</v>
      </c>
      <c r="D72" s="28">
        <v>0.33642051061434369</v>
      </c>
      <c r="E72" s="28">
        <v>0.33510223387425775</v>
      </c>
      <c r="F72" s="28">
        <v>0.31077909965576933</v>
      </c>
      <c r="G72" s="28">
        <v>0.29709501574811609</v>
      </c>
      <c r="H72" s="28">
        <v>0.27370024543109694</v>
      </c>
      <c r="I72" s="28">
        <v>0.2449023972075276</v>
      </c>
      <c r="J72">
        <v>3</v>
      </c>
      <c r="K72">
        <v>30</v>
      </c>
      <c r="L72">
        <v>2</v>
      </c>
      <c r="M72" t="s">
        <v>7</v>
      </c>
    </row>
    <row r="73" spans="1:13">
      <c r="A73" t="s">
        <v>142</v>
      </c>
      <c r="B73" s="28">
        <v>0.35809685849088213</v>
      </c>
      <c r="C73" s="28">
        <v>0.34683840472976812</v>
      </c>
      <c r="D73" s="28">
        <v>0.33439093935031844</v>
      </c>
      <c r="E73" s="28">
        <v>0.33307187958622758</v>
      </c>
      <c r="F73" s="28">
        <v>0.30594755204294921</v>
      </c>
      <c r="G73" s="28">
        <v>0.29290558085433188</v>
      </c>
      <c r="H73" s="28">
        <v>0.26771339719084891</v>
      </c>
      <c r="I73" s="28">
        <v>0.22260526892024649</v>
      </c>
      <c r="J73">
        <v>3</v>
      </c>
      <c r="K73">
        <v>30</v>
      </c>
      <c r="L73">
        <v>3</v>
      </c>
      <c r="M73" t="s">
        <v>7</v>
      </c>
    </row>
    <row r="74" spans="1:13">
      <c r="A74" t="s">
        <v>143</v>
      </c>
      <c r="B74" s="28">
        <v>0.46417698284720588</v>
      </c>
      <c r="C74" s="28">
        <v>0.455033591887755</v>
      </c>
      <c r="D74" s="28">
        <v>0.43528536633189174</v>
      </c>
      <c r="E74" s="28">
        <v>0.42619818474309323</v>
      </c>
      <c r="F74" s="28">
        <v>0.3988429576922769</v>
      </c>
      <c r="G74" s="28">
        <v>0.37858884780054264</v>
      </c>
      <c r="H74" s="28">
        <v>0.3486105167859494</v>
      </c>
      <c r="I74" s="28">
        <v>0.31473500273945931</v>
      </c>
      <c r="J74">
        <v>3</v>
      </c>
      <c r="K74">
        <v>60</v>
      </c>
      <c r="L74">
        <v>1</v>
      </c>
      <c r="M74" t="s">
        <v>7</v>
      </c>
    </row>
    <row r="75" spans="1:13">
      <c r="A75" t="s">
        <v>144</v>
      </c>
      <c r="B75" s="28">
        <v>0.48204535663354836</v>
      </c>
      <c r="C75" s="28">
        <v>0.46599673418349735</v>
      </c>
      <c r="D75" s="28">
        <v>0.44357029833053691</v>
      </c>
      <c r="E75" s="28">
        <v>0.44050440583418299</v>
      </c>
      <c r="F75" s="28">
        <v>0.4101861355924592</v>
      </c>
      <c r="G75" s="28">
        <v>0.39080666697352967</v>
      </c>
      <c r="H75" s="28">
        <v>0.35869049681110449</v>
      </c>
      <c r="I75" s="28">
        <v>0.32220259105202631</v>
      </c>
      <c r="J75">
        <v>3</v>
      </c>
      <c r="K75">
        <v>60</v>
      </c>
      <c r="L75">
        <v>2</v>
      </c>
      <c r="M75" t="s">
        <v>7</v>
      </c>
    </row>
    <row r="76" spans="1:13">
      <c r="A76" t="s">
        <v>145</v>
      </c>
      <c r="B76" s="28">
        <v>0.47658518375081105</v>
      </c>
      <c r="C76" s="28">
        <v>0.46127060701153844</v>
      </c>
      <c r="D76" s="28">
        <v>0.44340051444394696</v>
      </c>
      <c r="E76" s="28">
        <v>0.43678950610547018</v>
      </c>
      <c r="F76" s="28">
        <v>0.40917882422124369</v>
      </c>
      <c r="G76" s="28">
        <v>0.38967912735733307</v>
      </c>
      <c r="H76" s="28">
        <v>0.3586240545740676</v>
      </c>
      <c r="I76" s="28">
        <v>0.32105056460552572</v>
      </c>
      <c r="J76">
        <v>3</v>
      </c>
      <c r="K76">
        <v>60</v>
      </c>
      <c r="L76">
        <v>3</v>
      </c>
      <c r="M76" t="s">
        <v>7</v>
      </c>
    </row>
    <row r="77" spans="1:13">
      <c r="A77" t="s">
        <v>146</v>
      </c>
      <c r="B77" s="28">
        <v>0.48315038670263577</v>
      </c>
      <c r="C77" s="28">
        <v>0.46746624414513144</v>
      </c>
      <c r="D77" s="28">
        <v>0.42465378802524584</v>
      </c>
      <c r="E77" s="28">
        <v>0.42829340962351836</v>
      </c>
      <c r="F77" s="28">
        <v>0.38246044279578811</v>
      </c>
      <c r="G77" s="28">
        <v>0.35246170601415039</v>
      </c>
      <c r="H77" s="28">
        <v>0.31989272099043359</v>
      </c>
      <c r="I77" s="28">
        <v>0.2876614328160414</v>
      </c>
      <c r="J77">
        <v>3</v>
      </c>
      <c r="K77">
        <v>100</v>
      </c>
      <c r="L77">
        <v>1</v>
      </c>
      <c r="M77" t="s">
        <v>7</v>
      </c>
    </row>
    <row r="78" spans="1:13">
      <c r="A78" t="s">
        <v>147</v>
      </c>
      <c r="B78" s="28">
        <v>0.48896480393446501</v>
      </c>
      <c r="C78" s="28">
        <v>0.47006452756629197</v>
      </c>
      <c r="D78" s="28">
        <v>0.43690449994221098</v>
      </c>
      <c r="E78" s="28">
        <v>0.43735540116769428</v>
      </c>
      <c r="F78" s="28">
        <v>0.3899356222877054</v>
      </c>
      <c r="G78" s="28">
        <v>0.35299929690020204</v>
      </c>
      <c r="H78" s="28">
        <v>0.31963260621444134</v>
      </c>
      <c r="I78" s="28">
        <v>0.2825084053163201</v>
      </c>
      <c r="J78">
        <v>3</v>
      </c>
      <c r="K78">
        <v>100</v>
      </c>
      <c r="L78">
        <v>2</v>
      </c>
      <c r="M78" t="s">
        <v>7</v>
      </c>
    </row>
    <row r="79" spans="1:13">
      <c r="A79" t="s">
        <v>148</v>
      </c>
      <c r="B79" s="28">
        <v>0.48700120928388024</v>
      </c>
      <c r="C79" s="28">
        <v>0.46776957730992508</v>
      </c>
      <c r="D79" s="28">
        <v>0.43127638297885929</v>
      </c>
      <c r="E79" s="28">
        <v>0.42662326616955104</v>
      </c>
      <c r="F79" s="28">
        <v>0.38029848632204383</v>
      </c>
      <c r="G79" s="28">
        <v>0.34380529199097781</v>
      </c>
      <c r="H79" s="28">
        <v>0.31198397703699954</v>
      </c>
      <c r="I79" s="28">
        <v>0.28089440222642054</v>
      </c>
      <c r="J79">
        <v>3</v>
      </c>
      <c r="K79">
        <v>100</v>
      </c>
      <c r="L79">
        <v>3</v>
      </c>
      <c r="M79" t="s">
        <v>7</v>
      </c>
    </row>
    <row r="80" spans="1:13">
      <c r="A80" t="s">
        <v>149</v>
      </c>
      <c r="B80" s="28">
        <v>0.3807590211129423</v>
      </c>
      <c r="C80" s="28">
        <v>0.34396176024789626</v>
      </c>
      <c r="D80" s="28">
        <v>0.31975112415060797</v>
      </c>
      <c r="E80" s="28">
        <v>0.31272222979978231</v>
      </c>
      <c r="F80" s="28">
        <v>0.28520601548065894</v>
      </c>
      <c r="G80" s="28">
        <v>0.26139495477282315</v>
      </c>
      <c r="H80" s="28">
        <v>0.24443116323878922</v>
      </c>
      <c r="I80" s="28">
        <v>0.20500033730689668</v>
      </c>
      <c r="J80">
        <v>4</v>
      </c>
      <c r="K80">
        <v>5</v>
      </c>
      <c r="L80">
        <v>1</v>
      </c>
      <c r="M80" t="s">
        <v>8</v>
      </c>
    </row>
    <row r="81" spans="1:58">
      <c r="A81" t="s">
        <v>150</v>
      </c>
      <c r="B81" s="28">
        <v>0.37329582280612783</v>
      </c>
      <c r="C81" s="28">
        <v>0.33933793277281815</v>
      </c>
      <c r="D81" s="28">
        <v>0.31735427688880846</v>
      </c>
      <c r="E81" s="28">
        <v>0.31197884669794629</v>
      </c>
      <c r="F81" s="28">
        <v>0.28856792141843185</v>
      </c>
      <c r="G81" s="28">
        <v>0.2682154305578564</v>
      </c>
      <c r="H81" s="28">
        <v>0.25290472249698648</v>
      </c>
      <c r="I81" s="28">
        <v>0.2140718733595498</v>
      </c>
      <c r="J81">
        <v>4</v>
      </c>
      <c r="K81">
        <v>5</v>
      </c>
      <c r="L81">
        <v>2</v>
      </c>
      <c r="M81" t="s">
        <v>8</v>
      </c>
    </row>
    <row r="82" spans="1:58">
      <c r="A82" t="s">
        <v>151</v>
      </c>
      <c r="B82" s="28">
        <v>0.3557906967069599</v>
      </c>
      <c r="C82" s="28">
        <v>0.32131260801955913</v>
      </c>
      <c r="D82" s="28">
        <v>0.29358889279875511</v>
      </c>
      <c r="E82" s="28">
        <v>0.28821074556127718</v>
      </c>
      <c r="F82" s="28">
        <v>0.26092162809703701</v>
      </c>
      <c r="G82" s="28">
        <v>0.24485961934403044</v>
      </c>
      <c r="H82" s="28">
        <v>0.22619002405164049</v>
      </c>
      <c r="I82" s="28">
        <v>0.19000976081769796</v>
      </c>
      <c r="J82">
        <v>4</v>
      </c>
      <c r="K82">
        <v>5</v>
      </c>
      <c r="L82">
        <v>3</v>
      </c>
      <c r="M82" t="s">
        <v>8</v>
      </c>
    </row>
    <row r="83" spans="1:58">
      <c r="A83" t="s">
        <v>152</v>
      </c>
      <c r="B83" s="28">
        <v>0.36808879981664533</v>
      </c>
      <c r="C83" s="28">
        <v>0.35343868384832688</v>
      </c>
      <c r="D83" s="28">
        <v>0.27937214818065192</v>
      </c>
      <c r="E83" s="28">
        <v>0.33259472138201085</v>
      </c>
      <c r="F83" s="28">
        <v>0.31521857117654983</v>
      </c>
      <c r="G83" s="28">
        <v>0.29025774067863025</v>
      </c>
      <c r="H83" s="28">
        <v>0.27291867937435477</v>
      </c>
      <c r="I83" s="28">
        <v>0.22772585327968178</v>
      </c>
      <c r="J83">
        <v>4</v>
      </c>
      <c r="K83">
        <v>15</v>
      </c>
      <c r="L83">
        <v>1</v>
      </c>
      <c r="M83" t="s">
        <v>8</v>
      </c>
      <c r="N83" t="s">
        <v>95</v>
      </c>
    </row>
    <row r="84" spans="1:58">
      <c r="A84" t="s">
        <v>153</v>
      </c>
      <c r="B84" s="28">
        <v>0.3697312928313925</v>
      </c>
      <c r="C84" s="28">
        <v>0.35552225877980037</v>
      </c>
      <c r="D84" s="28">
        <v>0.34598164269561521</v>
      </c>
      <c r="E84" s="28">
        <v>0.34418467228752581</v>
      </c>
      <c r="F84" s="28">
        <v>0.32784520940160111</v>
      </c>
      <c r="G84" s="28">
        <v>0.29183169936731773</v>
      </c>
      <c r="H84" s="28">
        <v>0.2766037645688707</v>
      </c>
      <c r="I84" s="28">
        <v>0.23390256054159531</v>
      </c>
      <c r="J84">
        <v>4</v>
      </c>
      <c r="K84">
        <v>15</v>
      </c>
      <c r="L84">
        <v>2</v>
      </c>
      <c r="M84" t="s">
        <v>8</v>
      </c>
    </row>
    <row r="85" spans="1:58">
      <c r="A85" t="s">
        <v>154</v>
      </c>
      <c r="B85" s="28">
        <v>0.38818422789009571</v>
      </c>
      <c r="C85" s="28">
        <v>0.35792416798352678</v>
      </c>
      <c r="D85" s="28">
        <v>0.33468038979119041</v>
      </c>
      <c r="E85" s="28">
        <v>0.3291273967767176</v>
      </c>
      <c r="F85" s="28">
        <v>0.30271315973490165</v>
      </c>
      <c r="G85" s="28">
        <v>0.27365374696659722</v>
      </c>
      <c r="H85" s="28">
        <v>0.2576138516038467</v>
      </c>
      <c r="I85" s="28">
        <v>0.2100569688616569</v>
      </c>
      <c r="J85">
        <v>4</v>
      </c>
      <c r="K85">
        <v>15</v>
      </c>
      <c r="L85">
        <v>3</v>
      </c>
      <c r="M85" t="s">
        <v>8</v>
      </c>
    </row>
    <row r="86" spans="1:58">
      <c r="A86" t="s">
        <v>155</v>
      </c>
      <c r="B86" s="28">
        <v>0.36380830561327954</v>
      </c>
      <c r="C86" s="28">
        <v>0.35315741076276036</v>
      </c>
      <c r="D86" s="28">
        <v>0.27612080143297851</v>
      </c>
      <c r="E86" s="28">
        <v>0.32793448682736986</v>
      </c>
      <c r="F86" s="28">
        <v>0.30639560528890603</v>
      </c>
      <c r="G86" s="28">
        <v>0.27967717899436745</v>
      </c>
      <c r="H86" s="28">
        <v>0.26594409025731086</v>
      </c>
      <c r="I86" s="28">
        <v>0.22284808934673445</v>
      </c>
      <c r="J86">
        <v>4</v>
      </c>
      <c r="K86">
        <v>30</v>
      </c>
      <c r="L86">
        <v>1</v>
      </c>
      <c r="M86" t="s">
        <v>8</v>
      </c>
      <c r="N86" t="s">
        <v>95</v>
      </c>
    </row>
    <row r="87" spans="1:58">
      <c r="A87" t="s">
        <v>156</v>
      </c>
      <c r="B87" s="28">
        <v>0.38109198197652805</v>
      </c>
      <c r="C87" s="28">
        <v>0.36428401120100834</v>
      </c>
      <c r="D87" s="28">
        <v>0.33588113784855644</v>
      </c>
      <c r="E87" s="28">
        <v>0.33703135218418773</v>
      </c>
      <c r="F87" s="28">
        <v>0.3111700814765998</v>
      </c>
      <c r="G87" s="28">
        <v>0.28430701118636442</v>
      </c>
      <c r="H87" s="28">
        <v>0.26900173978481434</v>
      </c>
      <c r="I87" s="28">
        <v>0.22303027004779608</v>
      </c>
      <c r="J87">
        <v>4</v>
      </c>
      <c r="K87">
        <v>30</v>
      </c>
      <c r="L87">
        <v>2</v>
      </c>
      <c r="M87" t="s">
        <v>8</v>
      </c>
    </row>
    <row r="88" spans="1:58">
      <c r="A88" t="s">
        <v>157</v>
      </c>
      <c r="B88" s="28">
        <v>0.41406312217826352</v>
      </c>
      <c r="C88" s="28">
        <v>0.40722297555707909</v>
      </c>
      <c r="D88" s="28">
        <v>0.37568334058871455</v>
      </c>
      <c r="E88" s="28">
        <v>0.37392176858216286</v>
      </c>
      <c r="F88" s="28">
        <v>0.34931598087362875</v>
      </c>
      <c r="G88" s="28">
        <v>0.31708296117928103</v>
      </c>
      <c r="H88" s="28">
        <v>0.2983803137054678</v>
      </c>
      <c r="I88" s="28">
        <v>0.25190479693687329</v>
      </c>
      <c r="J88">
        <v>4</v>
      </c>
      <c r="K88">
        <v>30</v>
      </c>
      <c r="L88">
        <v>3</v>
      </c>
      <c r="M88" t="s">
        <v>8</v>
      </c>
    </row>
    <row r="89" spans="1:58">
      <c r="A89" t="s">
        <v>158</v>
      </c>
      <c r="B89" s="28">
        <v>0.4239372178279755</v>
      </c>
      <c r="C89" s="28">
        <v>0.41106772806831254</v>
      </c>
      <c r="D89" s="28">
        <v>0.39758979538304973</v>
      </c>
      <c r="E89" s="28">
        <v>0.3951191483518251</v>
      </c>
      <c r="F89" s="28">
        <v>0.37588866436997947</v>
      </c>
      <c r="G89" s="28">
        <v>0.35621567644224267</v>
      </c>
      <c r="H89" s="28">
        <v>0.33394297783239646</v>
      </c>
      <c r="I89" s="28">
        <v>0.29568482417723835</v>
      </c>
      <c r="J89">
        <v>4</v>
      </c>
      <c r="K89">
        <v>60</v>
      </c>
      <c r="L89">
        <v>1</v>
      </c>
      <c r="M89" t="s">
        <v>8</v>
      </c>
    </row>
    <row r="90" spans="1:58">
      <c r="A90" t="s">
        <v>159</v>
      </c>
      <c r="B90" s="28">
        <v>0.47223032307179585</v>
      </c>
      <c r="C90" s="28">
        <v>0.46301111679643892</v>
      </c>
      <c r="D90" s="28">
        <v>0.43083796836611254</v>
      </c>
      <c r="E90" s="28">
        <v>0.43527823914363112</v>
      </c>
      <c r="F90" s="28">
        <v>0.40893764978546876</v>
      </c>
      <c r="G90" s="28">
        <v>0.37529695423375903</v>
      </c>
      <c r="H90" s="28">
        <v>0.33723480261121463</v>
      </c>
      <c r="I90" s="28">
        <v>0.30667971895574597</v>
      </c>
      <c r="J90">
        <v>4</v>
      </c>
      <c r="K90">
        <v>60</v>
      </c>
      <c r="L90">
        <v>2</v>
      </c>
      <c r="M90" t="s">
        <v>8</v>
      </c>
    </row>
    <row r="91" spans="1:58">
      <c r="A91" t="s">
        <v>160</v>
      </c>
      <c r="B91" s="29">
        <v>0.43523036421773914</v>
      </c>
      <c r="C91" s="29">
        <v>0.42622533875619117</v>
      </c>
      <c r="D91" s="29">
        <v>0.41814149543997886</v>
      </c>
      <c r="E91" s="29">
        <v>0.41518995264778052</v>
      </c>
      <c r="F91" s="29">
        <v>0.40419216581060829</v>
      </c>
      <c r="G91" s="29">
        <v>0.37905705298787412</v>
      </c>
      <c r="H91" s="29">
        <v>0.3489212370904598</v>
      </c>
      <c r="I91" s="29">
        <v>0.30902841030673367</v>
      </c>
      <c r="J91">
        <v>4</v>
      </c>
      <c r="K91">
        <v>60</v>
      </c>
      <c r="L91">
        <v>3</v>
      </c>
      <c r="M91" t="s">
        <v>8</v>
      </c>
    </row>
    <row r="93" spans="1:58">
      <c r="BF93" t="s">
        <v>161</v>
      </c>
    </row>
    <row r="94" spans="1:58">
      <c r="A94" s="13" t="s">
        <v>162</v>
      </c>
      <c r="AL94" t="s">
        <v>163</v>
      </c>
      <c r="AM94">
        <v>0</v>
      </c>
      <c r="AN94">
        <v>0</v>
      </c>
      <c r="AO94">
        <v>0</v>
      </c>
      <c r="AP94">
        <v>0</v>
      </c>
      <c r="AQ94">
        <v>0.11076459609530487</v>
      </c>
      <c r="AR94">
        <v>0</v>
      </c>
      <c r="AS94">
        <v>0</v>
      </c>
      <c r="AT94">
        <v>0</v>
      </c>
      <c r="AU94">
        <v>0</v>
      </c>
      <c r="AV94">
        <v>0.24500366648049043</v>
      </c>
      <c r="AW94">
        <v>0</v>
      </c>
      <c r="AX94">
        <v>0</v>
      </c>
      <c r="AY94">
        <v>0</v>
      </c>
      <c r="AZ94">
        <v>0</v>
      </c>
      <c r="BA94">
        <v>6.1341127770681944E-2</v>
      </c>
      <c r="BB94">
        <v>2.3540131786867337E-3</v>
      </c>
      <c r="BC94">
        <v>0</v>
      </c>
      <c r="BD94">
        <v>0</v>
      </c>
      <c r="BE94">
        <v>0</v>
      </c>
      <c r="BF94">
        <v>9.5000000000000001E-2</v>
      </c>
    </row>
    <row r="95" spans="1:58">
      <c r="B95">
        <v>10</v>
      </c>
      <c r="C95">
        <v>20</v>
      </c>
      <c r="D95">
        <v>60</v>
      </c>
      <c r="E95">
        <v>100</v>
      </c>
      <c r="F95">
        <v>330</v>
      </c>
      <c r="G95">
        <v>1000</v>
      </c>
      <c r="H95">
        <v>3000</v>
      </c>
      <c r="I95">
        <v>15000</v>
      </c>
      <c r="Q95" t="s">
        <v>96</v>
      </c>
      <c r="R95">
        <v>1</v>
      </c>
      <c r="S95">
        <v>1</v>
      </c>
      <c r="T95">
        <v>1</v>
      </c>
      <c r="U95">
        <v>1</v>
      </c>
      <c r="V95">
        <v>1</v>
      </c>
      <c r="W95">
        <v>2</v>
      </c>
      <c r="X95">
        <v>2</v>
      </c>
      <c r="Y95">
        <v>2</v>
      </c>
      <c r="Z95">
        <v>2</v>
      </c>
      <c r="AA95">
        <v>2</v>
      </c>
      <c r="AB95">
        <v>3</v>
      </c>
      <c r="AC95">
        <v>3</v>
      </c>
      <c r="AD95">
        <v>3</v>
      </c>
      <c r="AE95">
        <v>3</v>
      </c>
      <c r="AF95">
        <v>3</v>
      </c>
      <c r="AG95">
        <v>4</v>
      </c>
      <c r="AH95">
        <v>4</v>
      </c>
      <c r="AI95">
        <v>4</v>
      </c>
      <c r="AJ95">
        <v>4</v>
      </c>
      <c r="AL95" t="s">
        <v>164</v>
      </c>
      <c r="AM95">
        <v>0.38982657755517641</v>
      </c>
      <c r="AN95">
        <v>0.3725892523573851</v>
      </c>
      <c r="AO95">
        <v>0.36753640415775302</v>
      </c>
      <c r="AP95">
        <v>0.40082801347229968</v>
      </c>
      <c r="AQ95">
        <v>0.4464198455131469</v>
      </c>
      <c r="AR95">
        <v>0.36638527579956071</v>
      </c>
      <c r="AS95">
        <v>0.33465525721186462</v>
      </c>
      <c r="AT95">
        <v>0.44585022649460671</v>
      </c>
      <c r="AU95">
        <v>0.4048805217096797</v>
      </c>
      <c r="AV95">
        <v>0.4527840682953439</v>
      </c>
      <c r="AW95">
        <v>0.38039885709138921</v>
      </c>
      <c r="AX95">
        <v>0.3551978543482695</v>
      </c>
      <c r="AY95">
        <v>0.3625959828087148</v>
      </c>
      <c r="AZ95">
        <v>0.48112909829796158</v>
      </c>
      <c r="BA95">
        <v>0.50615781637885582</v>
      </c>
      <c r="BB95">
        <v>0.48664605910272529</v>
      </c>
      <c r="BC95">
        <v>0.37986184121986083</v>
      </c>
      <c r="BD95">
        <v>0.40769826365906697</v>
      </c>
      <c r="BE95">
        <v>0.44139194721266201</v>
      </c>
      <c r="BF95">
        <v>0.41</v>
      </c>
    </row>
    <row r="96" spans="1:58" ht="15.75">
      <c r="B96" s="24" t="s">
        <v>97</v>
      </c>
      <c r="C96" s="24" t="s">
        <v>97</v>
      </c>
      <c r="D96" s="24" t="s">
        <v>97</v>
      </c>
      <c r="E96" s="24" t="s">
        <v>97</v>
      </c>
      <c r="F96" s="24" t="s">
        <v>97</v>
      </c>
      <c r="G96" s="24" t="s">
        <v>97</v>
      </c>
      <c r="H96" s="24" t="s">
        <v>97</v>
      </c>
      <c r="I96" s="24" t="s">
        <v>97</v>
      </c>
      <c r="Q96" t="s">
        <v>80</v>
      </c>
      <c r="R96">
        <v>5</v>
      </c>
      <c r="S96">
        <v>15</v>
      </c>
      <c r="T96">
        <v>30</v>
      </c>
      <c r="U96">
        <v>60</v>
      </c>
      <c r="V96">
        <v>100</v>
      </c>
      <c r="W96">
        <v>5</v>
      </c>
      <c r="X96">
        <v>15</v>
      </c>
      <c r="Y96">
        <v>30</v>
      </c>
      <c r="Z96">
        <v>60</v>
      </c>
      <c r="AA96">
        <v>100</v>
      </c>
      <c r="AB96">
        <v>5</v>
      </c>
      <c r="AC96">
        <v>15</v>
      </c>
      <c r="AD96">
        <v>30</v>
      </c>
      <c r="AE96">
        <v>60</v>
      </c>
      <c r="AF96">
        <v>100</v>
      </c>
      <c r="AG96">
        <v>5</v>
      </c>
      <c r="AH96">
        <v>15</v>
      </c>
      <c r="AI96">
        <v>30</v>
      </c>
      <c r="AJ96">
        <v>60</v>
      </c>
      <c r="AL96" t="s">
        <v>165</v>
      </c>
      <c r="AM96">
        <v>0.13579153059745436</v>
      </c>
      <c r="AN96">
        <v>4.2997083712330318E-2</v>
      </c>
      <c r="AO96">
        <v>5.9132802195185716E-3</v>
      </c>
      <c r="AP96">
        <v>3.7687959755649042E-3</v>
      </c>
      <c r="AQ96">
        <v>6.3793505049282223E-4</v>
      </c>
      <c r="AR96">
        <v>3.3705326485063337E-2</v>
      </c>
      <c r="AS96">
        <v>2.7601653435779586E-2</v>
      </c>
      <c r="AT96">
        <v>2.0540018244537963E-2</v>
      </c>
      <c r="AU96">
        <v>4.9944798956976129E-3</v>
      </c>
      <c r="AV96">
        <v>6.8983918768281249E-2</v>
      </c>
      <c r="AW96">
        <v>0.48037016679038064</v>
      </c>
      <c r="AX96">
        <v>0.10928242940906722</v>
      </c>
      <c r="AY96">
        <v>2.8651768346434466E-2</v>
      </c>
      <c r="AZ96">
        <v>4.5684044777516475E-2</v>
      </c>
      <c r="BA96">
        <v>7.4045020509460061E-2</v>
      </c>
      <c r="BB96">
        <v>4.9885781618179603</v>
      </c>
      <c r="BC96">
        <v>3.8449684704678036E-2</v>
      </c>
      <c r="BD96">
        <v>5.8351201789662147E-2</v>
      </c>
      <c r="BE96">
        <v>1.4671598777389102E-2</v>
      </c>
      <c r="BF96">
        <v>1.9E-2</v>
      </c>
    </row>
    <row r="97" spans="1:74" ht="17.25">
      <c r="A97" s="25" t="s">
        <v>98</v>
      </c>
      <c r="B97" s="26" t="s">
        <v>99</v>
      </c>
      <c r="C97" s="26" t="s">
        <v>99</v>
      </c>
      <c r="D97" s="26" t="s">
        <v>99</v>
      </c>
      <c r="E97" s="26" t="s">
        <v>99</v>
      </c>
      <c r="F97" s="26" t="s">
        <v>99</v>
      </c>
      <c r="G97" s="26" t="s">
        <v>99</v>
      </c>
      <c r="H97" s="26" t="s">
        <v>99</v>
      </c>
      <c r="I97" s="26" t="s">
        <v>99</v>
      </c>
      <c r="J97" s="26" t="s">
        <v>23</v>
      </c>
      <c r="K97" s="26" t="s">
        <v>100</v>
      </c>
      <c r="L97" s="26" t="s">
        <v>24</v>
      </c>
      <c r="M97" t="s">
        <v>23</v>
      </c>
      <c r="N97" s="27" t="s">
        <v>101</v>
      </c>
      <c r="Q97" t="s">
        <v>102</v>
      </c>
      <c r="AL97" s="24" t="s">
        <v>166</v>
      </c>
      <c r="AM97">
        <v>1.0822268482218076</v>
      </c>
      <c r="AN97">
        <v>1.0648102001029454</v>
      </c>
      <c r="AO97">
        <v>1.0643865543331996</v>
      </c>
      <c r="AP97">
        <v>1.0554857976858747</v>
      </c>
      <c r="AQ97">
        <v>1.7099692922932217</v>
      </c>
      <c r="AR97">
        <v>1.0689781583386913</v>
      </c>
      <c r="AS97">
        <v>1.0516823575444694</v>
      </c>
      <c r="AT97">
        <v>1.0382106501236947</v>
      </c>
      <c r="AU97">
        <v>1.0272907557481665</v>
      </c>
      <c r="AV97">
        <v>1.1874195360646189</v>
      </c>
      <c r="AW97">
        <v>1.0677150048972508</v>
      </c>
      <c r="AX97">
        <v>1.050556092229405</v>
      </c>
      <c r="AY97">
        <v>1.070779640390553</v>
      </c>
      <c r="AZ97">
        <v>1.0613292967236683</v>
      </c>
      <c r="BA97">
        <v>1.1000072383117219</v>
      </c>
      <c r="BB97">
        <v>1.0762780267846719</v>
      </c>
      <c r="BC97">
        <v>1.0796475458223407</v>
      </c>
      <c r="BD97">
        <v>1.0751853261099404</v>
      </c>
      <c r="BE97">
        <v>1.0680164844941518</v>
      </c>
      <c r="BF97">
        <v>1.31</v>
      </c>
    </row>
    <row r="98" spans="1:74" ht="15.75">
      <c r="A98" s="4" t="s">
        <v>103</v>
      </c>
      <c r="B98" s="28">
        <v>0.40392863902256698</v>
      </c>
      <c r="C98" s="28">
        <v>0.36246527990707206</v>
      </c>
      <c r="D98" s="28">
        <v>0.31321150185962077</v>
      </c>
      <c r="E98" s="28">
        <v>0.31026030786422082</v>
      </c>
      <c r="F98" s="28">
        <v>0.27425940719983882</v>
      </c>
      <c r="G98" s="28">
        <v>0.2631511863227432</v>
      </c>
      <c r="H98" s="28">
        <v>0.24478412804081318</v>
      </c>
      <c r="I98" s="28">
        <v>0.1956220019807966</v>
      </c>
      <c r="J98">
        <v>1</v>
      </c>
      <c r="K98">
        <v>5</v>
      </c>
      <c r="L98">
        <v>1</v>
      </c>
      <c r="M98" t="s">
        <v>5</v>
      </c>
      <c r="Q98" t="s">
        <v>104</v>
      </c>
      <c r="R98" s="24">
        <f>R96</f>
        <v>5</v>
      </c>
      <c r="S98" s="24">
        <f t="shared" ref="S98:AJ98" si="8">S96</f>
        <v>15</v>
      </c>
      <c r="T98" s="24">
        <f t="shared" si="8"/>
        <v>30</v>
      </c>
      <c r="U98" s="24">
        <f t="shared" si="8"/>
        <v>60</v>
      </c>
      <c r="V98" s="24">
        <f t="shared" si="8"/>
        <v>100</v>
      </c>
      <c r="W98" s="24">
        <f t="shared" si="8"/>
        <v>5</v>
      </c>
      <c r="X98" s="24">
        <f t="shared" si="8"/>
        <v>15</v>
      </c>
      <c r="Y98" s="24">
        <f t="shared" si="8"/>
        <v>30</v>
      </c>
      <c r="Z98" s="24">
        <f t="shared" si="8"/>
        <v>60</v>
      </c>
      <c r="AA98" s="24">
        <f t="shared" si="8"/>
        <v>100</v>
      </c>
      <c r="AB98" s="24">
        <f t="shared" si="8"/>
        <v>5</v>
      </c>
      <c r="AC98" s="24">
        <f t="shared" si="8"/>
        <v>15</v>
      </c>
      <c r="AD98" s="24">
        <f t="shared" si="8"/>
        <v>30</v>
      </c>
      <c r="AE98" s="24">
        <f t="shared" si="8"/>
        <v>60</v>
      </c>
      <c r="AF98" s="24">
        <f t="shared" si="8"/>
        <v>100</v>
      </c>
      <c r="AG98" s="24">
        <f t="shared" si="8"/>
        <v>5</v>
      </c>
      <c r="AH98" s="24">
        <f t="shared" si="8"/>
        <v>15</v>
      </c>
      <c r="AI98" s="24">
        <f t="shared" si="8"/>
        <v>30</v>
      </c>
      <c r="AJ98" s="24">
        <f t="shared" si="8"/>
        <v>60</v>
      </c>
      <c r="AK98" s="24"/>
      <c r="AL98" t="s">
        <v>104</v>
      </c>
      <c r="AM98" s="24">
        <v>5</v>
      </c>
      <c r="AN98" s="24">
        <v>15</v>
      </c>
      <c r="AO98" s="24">
        <v>30</v>
      </c>
      <c r="AP98" s="24">
        <v>60</v>
      </c>
      <c r="AQ98" s="24">
        <v>100</v>
      </c>
      <c r="AR98" s="24">
        <v>5</v>
      </c>
      <c r="AS98" s="24">
        <v>15</v>
      </c>
      <c r="AT98" s="24">
        <v>30</v>
      </c>
      <c r="AU98" s="24">
        <v>60</v>
      </c>
      <c r="AV98" s="24">
        <v>100</v>
      </c>
      <c r="AW98" s="24">
        <v>5</v>
      </c>
      <c r="AX98" s="24">
        <v>15</v>
      </c>
      <c r="AY98" s="24">
        <v>30</v>
      </c>
      <c r="AZ98" s="24">
        <v>60</v>
      </c>
      <c r="BA98" s="24">
        <v>100</v>
      </c>
      <c r="BB98" s="24">
        <v>5</v>
      </c>
      <c r="BC98" s="24">
        <v>15</v>
      </c>
      <c r="BD98" s="24">
        <v>30</v>
      </c>
      <c r="BE98" s="24">
        <v>60</v>
      </c>
      <c r="BF98" s="24">
        <v>5</v>
      </c>
      <c r="BG98" s="24">
        <v>15</v>
      </c>
      <c r="BH98" s="24">
        <v>30</v>
      </c>
      <c r="BI98" s="24">
        <v>60</v>
      </c>
      <c r="BJ98" s="24">
        <v>100</v>
      </c>
      <c r="BK98" s="24"/>
      <c r="BL98" s="24"/>
      <c r="BM98" s="24"/>
      <c r="BN98" s="24"/>
      <c r="BO98" s="24"/>
      <c r="BP98" s="24"/>
      <c r="BQ98" s="24"/>
      <c r="BR98" s="24"/>
      <c r="BS98" s="24"/>
      <c r="BT98" s="24"/>
      <c r="BU98" s="24"/>
      <c r="BV98" s="24"/>
    </row>
    <row r="99" spans="1:74">
      <c r="A99" t="s">
        <v>105</v>
      </c>
      <c r="B99" s="28">
        <v>0.32018570906866162</v>
      </c>
      <c r="C99" s="28">
        <v>0.35637885080932596</v>
      </c>
      <c r="D99" s="28">
        <v>0.3174555434327706</v>
      </c>
      <c r="E99" s="28">
        <v>0.31597977822418061</v>
      </c>
      <c r="F99" s="28">
        <v>0.29358504118383061</v>
      </c>
      <c r="G99" s="28">
        <v>0.26945628002338773</v>
      </c>
      <c r="H99" s="28">
        <v>0.24940432025167367</v>
      </c>
      <c r="I99" s="28">
        <v>0.2014419509725057</v>
      </c>
      <c r="J99">
        <v>1</v>
      </c>
      <c r="K99">
        <v>5</v>
      </c>
      <c r="L99">
        <v>2</v>
      </c>
      <c r="M99" t="s">
        <v>5</v>
      </c>
      <c r="Q99">
        <v>10</v>
      </c>
      <c r="R99">
        <f>AVERAGEIFS($B$98:$B$146,$J$98:$J$146,R$95,$K$98:$K$146,R$96)</f>
        <v>0.36205717404561433</v>
      </c>
      <c r="S99">
        <f t="shared" ref="S99:AJ99" si="9">AVERAGEIFS($B$98:$B$146,$J$98:$J$146,S$95,$K$98:$K$146,S$96)</f>
        <v>0.36888900447407702</v>
      </c>
      <c r="T99">
        <f t="shared" si="9"/>
        <v>0.37233806892646054</v>
      </c>
      <c r="U99">
        <f t="shared" si="9"/>
        <v>0.4107953949813109</v>
      </c>
      <c r="V99">
        <f t="shared" si="9"/>
        <v>0.4543732443849044</v>
      </c>
      <c r="W99">
        <f t="shared" si="9"/>
        <v>0.36115629012500461</v>
      </c>
      <c r="X99">
        <f t="shared" si="9"/>
        <v>0.33393096402121109</v>
      </c>
      <c r="Y99">
        <f t="shared" si="9"/>
        <v>0.4481386748441431</v>
      </c>
      <c r="Z99">
        <f t="shared" si="9"/>
        <v>0.4101903032393861</v>
      </c>
      <c r="AA99">
        <f t="shared" si="9"/>
        <v>0.43749089254377244</v>
      </c>
      <c r="AB99">
        <f t="shared" si="9"/>
        <v>0.3402128459082589</v>
      </c>
      <c r="AC99">
        <f t="shared" si="9"/>
        <v>0.34545348600837594</v>
      </c>
      <c r="AD99">
        <f t="shared" si="9"/>
        <v>0.36036924268026516</v>
      </c>
      <c r="AE99">
        <f t="shared" si="9"/>
        <v>0.4742691744105218</v>
      </c>
      <c r="AF99">
        <f t="shared" si="9"/>
        <v>0.48637213330699369</v>
      </c>
      <c r="AG99">
        <f t="shared" si="9"/>
        <v>0.36994851354201003</v>
      </c>
      <c r="AH99">
        <f t="shared" si="9"/>
        <v>0.37895776036074413</v>
      </c>
      <c r="AI99">
        <f t="shared" si="9"/>
        <v>0.39757755207739576</v>
      </c>
      <c r="AJ99">
        <f t="shared" si="9"/>
        <v>0.44379930170583681</v>
      </c>
      <c r="AK99" t="s">
        <v>167</v>
      </c>
      <c r="AL99">
        <v>10</v>
      </c>
      <c r="AM99">
        <f t="shared" ref="AM99:BB106" si="10">AM$94+(AM$95-AM$94)/((1+ABS(AM$96*$AL99)^AM$97)^(1-1/AM$97))</f>
        <v>0.36482651550883893</v>
      </c>
      <c r="AN99">
        <f t="shared" si="10"/>
        <v>0.36492430140490217</v>
      </c>
      <c r="AO99">
        <f t="shared" si="10"/>
        <v>0.36646827052577885</v>
      </c>
      <c r="AP99">
        <f t="shared" si="10"/>
        <v>0.40017668288243757</v>
      </c>
      <c r="AQ99">
        <f t="shared" si="10"/>
        <v>0.44639528000849404</v>
      </c>
      <c r="AR99">
        <f t="shared" si="10"/>
        <v>0.36000890671186703</v>
      </c>
      <c r="AS99">
        <f t="shared" si="10"/>
        <v>0.33089853148816495</v>
      </c>
      <c r="AT99">
        <f t="shared" si="10"/>
        <v>0.44295913064678133</v>
      </c>
      <c r="AU99">
        <f t="shared" si="10"/>
        <v>0.40439684692331446</v>
      </c>
      <c r="AV99">
        <f t="shared" si="10"/>
        <v>0.43711340596871151</v>
      </c>
      <c r="AW99">
        <f t="shared" si="10"/>
        <v>0.3383454075806881</v>
      </c>
      <c r="AX99">
        <f t="shared" si="10"/>
        <v>0.34275723273482017</v>
      </c>
      <c r="AY99">
        <f t="shared" si="10"/>
        <v>0.35705653935443593</v>
      </c>
      <c r="AZ99">
        <f t="shared" si="10"/>
        <v>0.47118419553195529</v>
      </c>
      <c r="BA99">
        <f t="shared" si="10"/>
        <v>0.48479076158760831</v>
      </c>
      <c r="BB99">
        <f t="shared" si="10"/>
        <v>0.3613871199824048</v>
      </c>
      <c r="BC99">
        <f t="shared" ref="BC99:BT106" si="11">BC$94+(BC$95-BC$94)/((1+ABS(BC$96*$AL99)^BC$97)^(1-1/BC$97))</f>
        <v>0.371416558135993</v>
      </c>
      <c r="BD99">
        <f t="shared" si="11"/>
        <v>0.39520938913376269</v>
      </c>
      <c r="BE99">
        <f t="shared" si="11"/>
        <v>0.43800034836424984</v>
      </c>
      <c r="BF99">
        <f>AVERAGE(AM99,AR99,AW99,BB99)</f>
        <v>0.35614198744594971</v>
      </c>
      <c r="BG99">
        <f>AVERAGE(AN99,AS99,AX99,BC99)</f>
        <v>0.35249915594097003</v>
      </c>
      <c r="BH99">
        <f>AVERAGE(AO99,AT99,AY99,BD99)</f>
        <v>0.39042333241518973</v>
      </c>
      <c r="BI99">
        <f>AVERAGE(AP99,AU99,AZ99,BE99)</f>
        <v>0.42843951842548927</v>
      </c>
      <c r="BJ99">
        <f>AVERAGE(AQ99,AV99,BA99)</f>
        <v>0.45609981585493792</v>
      </c>
    </row>
    <row r="100" spans="1:74">
      <c r="A100" t="s">
        <v>107</v>
      </c>
      <c r="B100" s="28">
        <v>0.35613518333002075</v>
      </c>
      <c r="C100" s="28">
        <v>0.34415271830756278</v>
      </c>
      <c r="D100" s="28">
        <v>0.3301855415863385</v>
      </c>
      <c r="E100" s="28">
        <v>0.32810808635024657</v>
      </c>
      <c r="F100" s="28">
        <v>0.30186166528712277</v>
      </c>
      <c r="G100" s="28">
        <v>0.2823669737412971</v>
      </c>
      <c r="H100" s="28">
        <v>0.26509812709128422</v>
      </c>
      <c r="I100" s="28">
        <v>0.23002252127477008</v>
      </c>
      <c r="J100">
        <v>1</v>
      </c>
      <c r="K100">
        <v>15</v>
      </c>
      <c r="L100">
        <v>1</v>
      </c>
      <c r="M100" t="s">
        <v>5</v>
      </c>
      <c r="Q100">
        <v>20</v>
      </c>
      <c r="R100">
        <f>AVERAGEIFS($C$98:$C$146,$J$98:$J$146,R$95,$K$98:$K$146,R$96)</f>
        <v>0.35942206535819898</v>
      </c>
      <c r="S100">
        <f t="shared" ref="S100:AJ100" si="12">AVERAGEIFS($C$98:$C$146,$J$98:$J$146,S$95,$K$98:$K$146,S$96)</f>
        <v>0.35482946555757761</v>
      </c>
      <c r="T100">
        <f t="shared" si="12"/>
        <v>0.36508673422300042</v>
      </c>
      <c r="U100">
        <f t="shared" si="12"/>
        <v>0.39828026368969194</v>
      </c>
      <c r="V100">
        <f t="shared" si="12"/>
        <v>0.45092033072865911</v>
      </c>
      <c r="W100">
        <f t="shared" si="12"/>
        <v>0.35502698454965476</v>
      </c>
      <c r="X100">
        <f t="shared" si="12"/>
        <v>0.32448980098411023</v>
      </c>
      <c r="Y100">
        <f t="shared" si="12"/>
        <v>0.43603124385346098</v>
      </c>
      <c r="Z100">
        <f t="shared" si="12"/>
        <v>0.40209407464874525</v>
      </c>
      <c r="AA100">
        <f t="shared" si="12"/>
        <v>0.42509730341851326</v>
      </c>
      <c r="AB100">
        <f t="shared" si="12"/>
        <v>0.32340885834766597</v>
      </c>
      <c r="AC100">
        <f t="shared" si="12"/>
        <v>0.33142386098356746</v>
      </c>
      <c r="AD100">
        <f t="shared" si="12"/>
        <v>0.35028077918135847</v>
      </c>
      <c r="AE100">
        <f t="shared" si="12"/>
        <v>0.46076697769426361</v>
      </c>
      <c r="AF100">
        <f t="shared" si="12"/>
        <v>0.46843344967378281</v>
      </c>
      <c r="AG100">
        <f t="shared" si="12"/>
        <v>0.33487076701342455</v>
      </c>
      <c r="AH100">
        <f t="shared" si="12"/>
        <v>0.35672321338166357</v>
      </c>
      <c r="AI100">
        <f t="shared" si="12"/>
        <v>0.38575349337904374</v>
      </c>
      <c r="AJ100">
        <f t="shared" si="12"/>
        <v>0.43343472787364751</v>
      </c>
      <c r="AK100" t="s">
        <v>167</v>
      </c>
      <c r="AL100">
        <v>20</v>
      </c>
      <c r="AM100">
        <f t="shared" si="10"/>
        <v>0.35120127013058439</v>
      </c>
      <c r="AN100">
        <f t="shared" si="10"/>
        <v>0.35887757075874599</v>
      </c>
      <c r="AO100">
        <f t="shared" si="10"/>
        <v>0.3653617307697275</v>
      </c>
      <c r="AP100">
        <f t="shared" si="10"/>
        <v>0.39949727864854168</v>
      </c>
      <c r="AQ100">
        <f t="shared" si="10"/>
        <v>0.4463395012784514</v>
      </c>
      <c r="AR100">
        <f t="shared" si="10"/>
        <v>0.35465198127010217</v>
      </c>
      <c r="AS100">
        <f t="shared" si="10"/>
        <v>0.3276778547079866</v>
      </c>
      <c r="AT100">
        <f t="shared" si="10"/>
        <v>0.44039697827546692</v>
      </c>
      <c r="AU100">
        <f t="shared" si="10"/>
        <v>0.40391728425815382</v>
      </c>
      <c r="AV100">
        <f t="shared" si="10"/>
        <v>0.42520094467994218</v>
      </c>
      <c r="AW100">
        <f t="shared" si="10"/>
        <v>0.32459818803824353</v>
      </c>
      <c r="AX100">
        <f t="shared" si="10"/>
        <v>0.33549382141139011</v>
      </c>
      <c r="AY100">
        <f t="shared" si="10"/>
        <v>0.35222921183387029</v>
      </c>
      <c r="AZ100">
        <f t="shared" si="10"/>
        <v>0.46348953488179589</v>
      </c>
      <c r="BA100">
        <f t="shared" si="10"/>
        <v>0.4700107310317978</v>
      </c>
      <c r="BB100">
        <f t="shared" si="10"/>
        <v>0.34308423030087687</v>
      </c>
      <c r="BC100">
        <f t="shared" si="11"/>
        <v>0.36445181040100227</v>
      </c>
      <c r="BD100">
        <f t="shared" si="11"/>
        <v>0.38606658895515522</v>
      </c>
      <c r="BE100">
        <f t="shared" si="11"/>
        <v>0.4347250736207191</v>
      </c>
      <c r="BF100">
        <f t="shared" ref="BF100:BI106" si="13">AVERAGE(AM100,AR100,AW100,BB100)</f>
        <v>0.34338391743495178</v>
      </c>
      <c r="BG100">
        <f t="shared" si="13"/>
        <v>0.34662526431978125</v>
      </c>
      <c r="BH100">
        <f t="shared" si="13"/>
        <v>0.38601362745855494</v>
      </c>
      <c r="BI100">
        <f t="shared" si="13"/>
        <v>0.42540729285230261</v>
      </c>
      <c r="BJ100">
        <f t="shared" ref="BJ100:BJ106" si="14">AVERAGE(AQ100,AV100,BA100)</f>
        <v>0.44718372566339709</v>
      </c>
    </row>
    <row r="101" spans="1:74">
      <c r="A101" t="s">
        <v>109</v>
      </c>
      <c r="B101" s="28">
        <v>0.38164282561813334</v>
      </c>
      <c r="C101" s="28">
        <v>0.36550621280759243</v>
      </c>
      <c r="D101" s="28">
        <v>0.34852513561788739</v>
      </c>
      <c r="E101" s="28">
        <v>0.34804782966444736</v>
      </c>
      <c r="F101" s="28">
        <v>0.31944618830059873</v>
      </c>
      <c r="G101" s="28">
        <v>0.30821114047346387</v>
      </c>
      <c r="H101" s="28">
        <v>0.28926576570613943</v>
      </c>
      <c r="I101" s="28">
        <v>0.24880490719142642</v>
      </c>
      <c r="J101">
        <v>1</v>
      </c>
      <c r="K101">
        <v>15</v>
      </c>
      <c r="L101">
        <v>3</v>
      </c>
      <c r="M101" t="s">
        <v>5</v>
      </c>
      <c r="Q101">
        <v>60</v>
      </c>
      <c r="R101">
        <f>AVERAGEIFS($D$98:$D$146,$J$98:$J$146,R$95,$K$98:$K$146,R$96)</f>
        <v>0.31533352264619569</v>
      </c>
      <c r="S101">
        <f t="shared" ref="S101:AJ101" si="15">AVERAGEIFS($D$98:$D$146,$J$98:$J$146,S$95,$K$98:$K$146,S$96)</f>
        <v>0.33935533860211298</v>
      </c>
      <c r="T101">
        <f t="shared" si="15"/>
        <v>0.35585741932612741</v>
      </c>
      <c r="U101">
        <f t="shared" si="15"/>
        <v>0.38948639382855321</v>
      </c>
      <c r="V101">
        <f t="shared" si="15"/>
        <v>0.44190479131573046</v>
      </c>
      <c r="W101">
        <f t="shared" si="15"/>
        <v>0.33553654578456488</v>
      </c>
      <c r="X101">
        <f t="shared" si="15"/>
        <v>0.31644347260874861</v>
      </c>
      <c r="Y101">
        <f t="shared" si="15"/>
        <v>0.42923107776234692</v>
      </c>
      <c r="Z101">
        <f t="shared" si="15"/>
        <v>0.39924643562720968</v>
      </c>
      <c r="AA101">
        <f t="shared" si="15"/>
        <v>0.39531212392079085</v>
      </c>
      <c r="AB101">
        <f t="shared" si="15"/>
        <v>0.29740347345758417</v>
      </c>
      <c r="AC101">
        <f t="shared" si="15"/>
        <v>0.317903333911777</v>
      </c>
      <c r="AD101">
        <f t="shared" si="15"/>
        <v>0.33382895154580505</v>
      </c>
      <c r="AE101">
        <f t="shared" si="15"/>
        <v>0.44075205970212522</v>
      </c>
      <c r="AF101">
        <f t="shared" si="15"/>
        <v>0.4309448903154387</v>
      </c>
      <c r="AG101">
        <f t="shared" si="15"/>
        <v>0.31023143127939051</v>
      </c>
      <c r="AH101">
        <f t="shared" si="15"/>
        <v>0.34033101624340278</v>
      </c>
      <c r="AI101">
        <f t="shared" si="15"/>
        <v>0.3557822392186355</v>
      </c>
      <c r="AJ101">
        <f t="shared" si="15"/>
        <v>0.41552308639638036</v>
      </c>
      <c r="AK101" t="s">
        <v>167</v>
      </c>
      <c r="AL101">
        <v>60</v>
      </c>
      <c r="AM101">
        <f t="shared" si="10"/>
        <v>0.32562462077001175</v>
      </c>
      <c r="AN101">
        <f t="shared" si="10"/>
        <v>0.34382641911356249</v>
      </c>
      <c r="AO101">
        <f t="shared" si="10"/>
        <v>0.36121926460695131</v>
      </c>
      <c r="AP101">
        <f t="shared" si="10"/>
        <v>0.39686213943406862</v>
      </c>
      <c r="AQ101">
        <f t="shared" si="10"/>
        <v>0.44589523537819686</v>
      </c>
      <c r="AR101">
        <f t="shared" si="10"/>
        <v>0.34042763951823185</v>
      </c>
      <c r="AS101">
        <f t="shared" si="10"/>
        <v>0.31871357522958682</v>
      </c>
      <c r="AT101">
        <f t="shared" si="10"/>
        <v>0.43279484601977214</v>
      </c>
      <c r="AU101">
        <f t="shared" si="10"/>
        <v>0.40215106159613151</v>
      </c>
      <c r="AV101">
        <f t="shared" si="10"/>
        <v>0.40000750642037775</v>
      </c>
      <c r="AW101">
        <f t="shared" si="10"/>
        <v>0.30244261924604993</v>
      </c>
      <c r="AX101">
        <f t="shared" si="10"/>
        <v>0.32097181025312865</v>
      </c>
      <c r="AY101">
        <f t="shared" si="10"/>
        <v>0.33884888595505414</v>
      </c>
      <c r="AZ101">
        <f t="shared" si="10"/>
        <v>0.44463600299563677</v>
      </c>
      <c r="BA101">
        <f t="shared" si="10"/>
        <v>0.4384042359177418</v>
      </c>
      <c r="BB101">
        <f t="shared" si="10"/>
        <v>0.31580286334914309</v>
      </c>
      <c r="BC101">
        <f t="shared" si="11"/>
        <v>0.3465798424040778</v>
      </c>
      <c r="BD101">
        <f t="shared" si="11"/>
        <v>0.36509471118552944</v>
      </c>
      <c r="BE101">
        <f t="shared" si="11"/>
        <v>0.42410400846453178</v>
      </c>
      <c r="BF101">
        <f t="shared" si="13"/>
        <v>0.32107443572085914</v>
      </c>
      <c r="BG101">
        <f t="shared" si="13"/>
        <v>0.33252291175008897</v>
      </c>
      <c r="BH101">
        <f t="shared" si="13"/>
        <v>0.37448942694182674</v>
      </c>
      <c r="BI101">
        <f t="shared" si="13"/>
        <v>0.41693830312259217</v>
      </c>
      <c r="BJ101">
        <f t="shared" si="14"/>
        <v>0.42810232590543879</v>
      </c>
    </row>
    <row r="102" spans="1:74">
      <c r="A102" t="s">
        <v>110</v>
      </c>
      <c r="B102" s="28">
        <v>0.36646122391111186</v>
      </c>
      <c r="C102" s="28">
        <v>0.36009685936419983</v>
      </c>
      <c r="D102" s="28">
        <v>0.35174710995863012</v>
      </c>
      <c r="E102" s="28">
        <v>0.35328717484899075</v>
      </c>
      <c r="F102" s="28">
        <v>0.33803496593481708</v>
      </c>
      <c r="G102" s="28">
        <v>0.32549178682778357</v>
      </c>
      <c r="H102" s="28">
        <v>0.30780887308665489</v>
      </c>
      <c r="I102" s="28">
        <v>0.27244304560439764</v>
      </c>
      <c r="J102">
        <v>1</v>
      </c>
      <c r="K102">
        <v>30</v>
      </c>
      <c r="L102">
        <v>1</v>
      </c>
      <c r="M102" t="s">
        <v>5</v>
      </c>
      <c r="Q102">
        <v>100</v>
      </c>
      <c r="R102">
        <f>AVERAGEIFS($E$98:$E$146,$J$98:$J$146,R$95,$K$98:$K$146,R$96)</f>
        <v>0.31312004304420071</v>
      </c>
      <c r="S102">
        <f t="shared" ref="S102:AJ102" si="16">AVERAGEIFS($E$98:$E$146,$J$98:$J$146,S$95,$K$98:$K$146,S$96)</f>
        <v>0.33807795800734697</v>
      </c>
      <c r="T102">
        <f t="shared" si="16"/>
        <v>0.35528300269195867</v>
      </c>
      <c r="U102">
        <f t="shared" si="16"/>
        <v>0.39040865992762269</v>
      </c>
      <c r="V102">
        <f t="shared" si="16"/>
        <v>0.43576785914005839</v>
      </c>
      <c r="W102">
        <f t="shared" si="16"/>
        <v>0.3340545949961039</v>
      </c>
      <c r="X102">
        <f t="shared" si="16"/>
        <v>0.31432202891673</v>
      </c>
      <c r="Y102">
        <f t="shared" si="16"/>
        <v>0.4278497566329425</v>
      </c>
      <c r="Z102">
        <f t="shared" si="16"/>
        <v>0.39678964902039443</v>
      </c>
      <c r="AA102">
        <f t="shared" si="16"/>
        <v>0.39399434811102374</v>
      </c>
      <c r="AB102">
        <f t="shared" si="16"/>
        <v>0.29668084406464307</v>
      </c>
      <c r="AC102">
        <f t="shared" si="16"/>
        <v>0.31904459432838322</v>
      </c>
      <c r="AD102">
        <f t="shared" si="16"/>
        <v>0.33188374785815639</v>
      </c>
      <c r="AE102">
        <f t="shared" si="16"/>
        <v>0.4344973655609155</v>
      </c>
      <c r="AF102">
        <f t="shared" si="16"/>
        <v>0.43075735898692119</v>
      </c>
      <c r="AG102">
        <f t="shared" si="16"/>
        <v>0.30430394068633526</v>
      </c>
      <c r="AH102">
        <f t="shared" si="16"/>
        <v>0.33665603453212167</v>
      </c>
      <c r="AI102">
        <f t="shared" si="16"/>
        <v>0.35547656038317532</v>
      </c>
      <c r="AJ102">
        <f t="shared" si="16"/>
        <v>0.41519578004774554</v>
      </c>
      <c r="AK102" t="s">
        <v>167</v>
      </c>
      <c r="AL102">
        <v>100</v>
      </c>
      <c r="AM102">
        <f t="shared" si="10"/>
        <v>0.31319444700402549</v>
      </c>
      <c r="AN102">
        <f t="shared" si="10"/>
        <v>0.3350451970531147</v>
      </c>
      <c r="AO102">
        <f t="shared" si="10"/>
        <v>0.35762041896224817</v>
      </c>
      <c r="AP102">
        <f t="shared" si="10"/>
        <v>0.39444659244598901</v>
      </c>
      <c r="AQ102">
        <f t="shared" si="10"/>
        <v>0.44516790944263018</v>
      </c>
      <c r="AR102">
        <f t="shared" si="10"/>
        <v>0.33172458936926358</v>
      </c>
      <c r="AS102">
        <f t="shared" si="10"/>
        <v>0.31297004038044041</v>
      </c>
      <c r="AT102">
        <f t="shared" si="10"/>
        <v>0.42760886997125103</v>
      </c>
      <c r="AU102">
        <f t="shared" si="10"/>
        <v>0.40061341236096987</v>
      </c>
      <c r="AV102">
        <f t="shared" si="10"/>
        <v>0.38750374312987146</v>
      </c>
      <c r="AW102">
        <f t="shared" si="10"/>
        <v>0.29237055787609473</v>
      </c>
      <c r="AX102">
        <f t="shared" si="10"/>
        <v>0.31357095528572482</v>
      </c>
      <c r="AY102">
        <f t="shared" si="10"/>
        <v>0.3303770852196844</v>
      </c>
      <c r="AZ102">
        <f t="shared" si="10"/>
        <v>0.43374582394327882</v>
      </c>
      <c r="BA102">
        <f t="shared" si="10"/>
        <v>0.42199050531275939</v>
      </c>
      <c r="BB102">
        <f t="shared" si="10"/>
        <v>0.30384379761868108</v>
      </c>
      <c r="BC102">
        <f t="shared" si="11"/>
        <v>0.33598014352938982</v>
      </c>
      <c r="BD102">
        <f t="shared" si="11"/>
        <v>0.35358700090872835</v>
      </c>
      <c r="BE102">
        <f t="shared" si="11"/>
        <v>0.41630946165090593</v>
      </c>
      <c r="BF102">
        <f t="shared" si="13"/>
        <v>0.31028334796701618</v>
      </c>
      <c r="BG102">
        <f t="shared" si="13"/>
        <v>0.32439158406216745</v>
      </c>
      <c r="BH102">
        <f t="shared" si="13"/>
        <v>0.36729834376547799</v>
      </c>
      <c r="BI102">
        <f t="shared" si="13"/>
        <v>0.41127882260028592</v>
      </c>
      <c r="BJ102">
        <f t="shared" si="14"/>
        <v>0.41822071929508703</v>
      </c>
    </row>
    <row r="103" spans="1:74">
      <c r="A103" t="s">
        <v>111</v>
      </c>
      <c r="B103" s="28">
        <v>0.39486190758538786</v>
      </c>
      <c r="C103" s="28">
        <v>0.38593469192710578</v>
      </c>
      <c r="D103" s="28">
        <v>0.37432931157133892</v>
      </c>
      <c r="E103" s="28">
        <v>0.37388295078842504</v>
      </c>
      <c r="F103" s="28">
        <v>0.35695843776959846</v>
      </c>
      <c r="G103" s="28">
        <v>0.33532853816421931</v>
      </c>
      <c r="H103" s="28">
        <v>0.31507491763949197</v>
      </c>
      <c r="I103" s="28">
        <v>0.276092742598327</v>
      </c>
      <c r="J103">
        <v>1</v>
      </c>
      <c r="K103">
        <v>30</v>
      </c>
      <c r="L103">
        <v>2</v>
      </c>
      <c r="M103" t="s">
        <v>5</v>
      </c>
      <c r="Q103">
        <v>330</v>
      </c>
      <c r="R103">
        <f>AVERAGEIFS($F$98:$F$146,$J$98:$J$146,R$95,$K$98:$K$146,R$96)</f>
        <v>0.28392222419183472</v>
      </c>
      <c r="S103">
        <f t="shared" ref="S103:AJ103" si="17">AVERAGEIFS($F$98:$F$146,$J$98:$J$146,S$95,$K$98:$K$146,S$96)</f>
        <v>0.31065392679386072</v>
      </c>
      <c r="T103">
        <f t="shared" si="17"/>
        <v>0.34263036213667702</v>
      </c>
      <c r="U103">
        <f t="shared" si="17"/>
        <v>0.38155688944995658</v>
      </c>
      <c r="V103">
        <f t="shared" si="17"/>
        <v>0.43737011041477558</v>
      </c>
      <c r="W103">
        <f t="shared" si="17"/>
        <v>0.30622550954969358</v>
      </c>
      <c r="X103">
        <f t="shared" si="17"/>
        <v>0.29870979803891234</v>
      </c>
      <c r="Y103">
        <f t="shared" si="17"/>
        <v>0.41358534277549991</v>
      </c>
      <c r="Z103">
        <f t="shared" si="17"/>
        <v>0.39611961630944481</v>
      </c>
      <c r="AA103">
        <f t="shared" si="17"/>
        <v>0.3571823256515379</v>
      </c>
      <c r="AB103">
        <f t="shared" si="17"/>
        <v>0.26928154500253071</v>
      </c>
      <c r="AC103">
        <f t="shared" si="17"/>
        <v>0.29636471730238606</v>
      </c>
      <c r="AD103">
        <f t="shared" si="17"/>
        <v>0.30528939714120201</v>
      </c>
      <c r="AE103">
        <f t="shared" si="17"/>
        <v>0.40606930583532663</v>
      </c>
      <c r="AF103">
        <f t="shared" si="17"/>
        <v>0.38423151713517911</v>
      </c>
      <c r="AG103">
        <f t="shared" si="17"/>
        <v>0.27823185499870928</v>
      </c>
      <c r="AH103">
        <f t="shared" si="17"/>
        <v>0.31527918456825138</v>
      </c>
      <c r="AI103">
        <f t="shared" si="17"/>
        <v>0.33024303117511428</v>
      </c>
      <c r="AJ103">
        <f t="shared" si="17"/>
        <v>0.39633949332201884</v>
      </c>
      <c r="AK103" t="s">
        <v>167</v>
      </c>
      <c r="AL103">
        <v>330</v>
      </c>
      <c r="AM103">
        <f t="shared" si="10"/>
        <v>0.28480580003919648</v>
      </c>
      <c r="AN103">
        <f t="shared" si="10"/>
        <v>0.31264255540271008</v>
      </c>
      <c r="AO103">
        <f t="shared" si="10"/>
        <v>0.34364862343889402</v>
      </c>
      <c r="AP103">
        <f t="shared" si="10"/>
        <v>0.38402069580931908</v>
      </c>
      <c r="AQ103">
        <f t="shared" si="10"/>
        <v>0.43716783199886372</v>
      </c>
      <c r="AR103">
        <f t="shared" si="10"/>
        <v>0.30882735309557147</v>
      </c>
      <c r="AS103">
        <f t="shared" si="10"/>
        <v>0.29717817303181143</v>
      </c>
      <c r="AT103">
        <f t="shared" si="10"/>
        <v>0.41245590224560064</v>
      </c>
      <c r="AU103">
        <f t="shared" si="10"/>
        <v>0.3944507634210635</v>
      </c>
      <c r="AV103">
        <f t="shared" si="10"/>
        <v>0.36023512466229435</v>
      </c>
      <c r="AW103">
        <f t="shared" si="10"/>
        <v>0.26985910819638376</v>
      </c>
      <c r="AX103">
        <f>AX$94+(AX$95-AX$94)/((1+ABS(AX$96*$AL103)^AX$97)^(1-1/AX$97))</f>
        <v>0.29598745270320836</v>
      </c>
      <c r="AY103">
        <f t="shared" si="10"/>
        <v>0.30752905914621875</v>
      </c>
      <c r="AZ103">
        <f t="shared" si="10"/>
        <v>0.40609468524687581</v>
      </c>
      <c r="BA103">
        <f t="shared" si="10"/>
        <v>0.38360627671542163</v>
      </c>
      <c r="BB103">
        <f t="shared" si="10"/>
        <v>0.2776178413278344</v>
      </c>
      <c r="BC103">
        <f t="shared" si="11"/>
        <v>0.30884689753847178</v>
      </c>
      <c r="BD103">
        <f t="shared" si="11"/>
        <v>0.32547781437462969</v>
      </c>
      <c r="BE103">
        <f t="shared" si="11"/>
        <v>0.39221712485109922</v>
      </c>
      <c r="BF103">
        <f t="shared" si="13"/>
        <v>0.28527752566474651</v>
      </c>
      <c r="BG103">
        <f t="shared" si="13"/>
        <v>0.3036637696690504</v>
      </c>
      <c r="BH103">
        <f t="shared" si="13"/>
        <v>0.3472778498013358</v>
      </c>
      <c r="BI103">
        <f t="shared" si="13"/>
        <v>0.39419581733208942</v>
      </c>
      <c r="BJ103">
        <f t="shared" si="14"/>
        <v>0.39366974445885988</v>
      </c>
    </row>
    <row r="104" spans="1:74">
      <c r="A104" t="s">
        <v>112</v>
      </c>
      <c r="B104" s="28">
        <v>0.35569107528288191</v>
      </c>
      <c r="C104" s="28">
        <v>0.34922865137769576</v>
      </c>
      <c r="D104" s="28">
        <v>0.34149583644841314</v>
      </c>
      <c r="E104" s="28">
        <v>0.33867888243846012</v>
      </c>
      <c r="F104" s="28">
        <v>0.33289768270561559</v>
      </c>
      <c r="G104" s="28">
        <v>0.32137210616816098</v>
      </c>
      <c r="H104" s="28">
        <v>0.30167183956260785</v>
      </c>
      <c r="I104" s="28">
        <v>0.26836550097434075</v>
      </c>
      <c r="J104">
        <v>1</v>
      </c>
      <c r="K104">
        <v>30</v>
      </c>
      <c r="L104">
        <v>3</v>
      </c>
      <c r="M104" t="s">
        <v>5</v>
      </c>
      <c r="Q104">
        <v>1000</v>
      </c>
      <c r="R104">
        <f>AVERAGEIFS($G$98:$G$146,$J$98:$J$146,R$95,$K$98:$K$146,R$96)</f>
        <v>0.26630373317306544</v>
      </c>
      <c r="S104">
        <f t="shared" ref="S104:AJ104" si="18">AVERAGEIFS($G$98:$G$146,$J$98:$J$146,S$95,$K$98:$K$146,S$96)</f>
        <v>0.29528905710738051</v>
      </c>
      <c r="T104">
        <f t="shared" si="18"/>
        <v>0.3273974770533879</v>
      </c>
      <c r="U104">
        <f t="shared" si="18"/>
        <v>0.37199200315008163</v>
      </c>
      <c r="V104">
        <f t="shared" si="18"/>
        <v>0.39832542167698592</v>
      </c>
      <c r="W104">
        <f t="shared" si="18"/>
        <v>0.29038385770920772</v>
      </c>
      <c r="X104">
        <f t="shared" si="18"/>
        <v>0.28219018544192492</v>
      </c>
      <c r="Y104">
        <f t="shared" si="18"/>
        <v>0.40039802388387474</v>
      </c>
      <c r="Z104">
        <f t="shared" si="18"/>
        <v>0.38806061175830137</v>
      </c>
      <c r="AA104">
        <f t="shared" si="18"/>
        <v>0.3415192185599798</v>
      </c>
      <c r="AB104">
        <f t="shared" si="18"/>
        <v>0.25176123715917104</v>
      </c>
      <c r="AC104">
        <f t="shared" si="18"/>
        <v>0.27944915939493514</v>
      </c>
      <c r="AD104">
        <f t="shared" si="18"/>
        <v>0.29142432171101912</v>
      </c>
      <c r="AE104">
        <f t="shared" si="18"/>
        <v>0.38635821404380177</v>
      </c>
      <c r="AF104">
        <f t="shared" si="18"/>
        <v>0.34975543163511008</v>
      </c>
      <c r="AG104">
        <f t="shared" si="18"/>
        <v>0.2581566682249033</v>
      </c>
      <c r="AH104">
        <f t="shared" si="18"/>
        <v>0.28274272316695748</v>
      </c>
      <c r="AI104">
        <f t="shared" si="18"/>
        <v>0.30069498618282275</v>
      </c>
      <c r="AJ104">
        <f t="shared" si="18"/>
        <v>0.37018989455462531</v>
      </c>
      <c r="AK104" t="s">
        <v>167</v>
      </c>
      <c r="AL104">
        <v>1000</v>
      </c>
      <c r="AM104">
        <f t="shared" si="10"/>
        <v>0.26021371215727285</v>
      </c>
      <c r="AN104">
        <f t="shared" si="10"/>
        <v>0.29166839242579756</v>
      </c>
      <c r="AO104">
        <f t="shared" si="10"/>
        <v>0.32502323521123161</v>
      </c>
      <c r="AP104">
        <f t="shared" si="10"/>
        <v>0.36809207050655163</v>
      </c>
      <c r="AQ104">
        <f t="shared" si="10"/>
        <v>0.39731896766955571</v>
      </c>
      <c r="AR104">
        <f t="shared" si="10"/>
        <v>0.28702210907675285</v>
      </c>
      <c r="AS104">
        <f t="shared" si="10"/>
        <v>0.28150433627576088</v>
      </c>
      <c r="AT104">
        <f t="shared" si="10"/>
        <v>0.39660206074365534</v>
      </c>
      <c r="AU104">
        <f t="shared" si="10"/>
        <v>0.38569310112019833</v>
      </c>
      <c r="AV104">
        <f t="shared" si="10"/>
        <v>0.33887638188556302</v>
      </c>
      <c r="AW104">
        <f t="shared" si="10"/>
        <v>0.25039090554349008</v>
      </c>
      <c r="AX104">
        <f t="shared" si="10"/>
        <v>0.28006503526698107</v>
      </c>
      <c r="AY104">
        <f t="shared" si="10"/>
        <v>0.28543476762578107</v>
      </c>
      <c r="AZ104">
        <f t="shared" si="10"/>
        <v>0.38022318442549263</v>
      </c>
      <c r="BA104">
        <f t="shared" si="10"/>
        <v>0.35032443860251761</v>
      </c>
      <c r="BB104">
        <f t="shared" si="10"/>
        <v>0.2553011348061352</v>
      </c>
      <c r="BC104">
        <f t="shared" si="11"/>
        <v>0.28364539835545094</v>
      </c>
      <c r="BD104">
        <f t="shared" si="11"/>
        <v>0.30003842281998294</v>
      </c>
      <c r="BE104">
        <f t="shared" si="11"/>
        <v>0.36640154691451288</v>
      </c>
      <c r="BF104">
        <f t="shared" si="13"/>
        <v>0.26323196539591276</v>
      </c>
      <c r="BG104">
        <f t="shared" si="13"/>
        <v>0.28422079058099764</v>
      </c>
      <c r="BH104">
        <f t="shared" si="13"/>
        <v>0.3267746216001628</v>
      </c>
      <c r="BI104">
        <f t="shared" si="13"/>
        <v>0.37510247574168887</v>
      </c>
      <c r="BJ104">
        <f t="shared" si="14"/>
        <v>0.36217326271921219</v>
      </c>
    </row>
    <row r="105" spans="1:74">
      <c r="A105" t="s">
        <v>114</v>
      </c>
      <c r="B105" s="28">
        <v>0.42709185067751509</v>
      </c>
      <c r="C105" s="28">
        <v>0.40631072632920767</v>
      </c>
      <c r="D105" s="28">
        <v>0.39934583219425585</v>
      </c>
      <c r="E105" s="28">
        <v>0.39809669357222632</v>
      </c>
      <c r="F105" s="28">
        <v>0.38600276054985039</v>
      </c>
      <c r="G105" s="28">
        <v>0.37326533187370181</v>
      </c>
      <c r="H105" s="28">
        <v>0.34877464434482219</v>
      </c>
      <c r="I105" s="28">
        <v>0.31067591637292469</v>
      </c>
      <c r="J105">
        <v>1</v>
      </c>
      <c r="K105">
        <v>60</v>
      </c>
      <c r="L105">
        <v>2</v>
      </c>
      <c r="M105" t="s">
        <v>5</v>
      </c>
      <c r="Q105">
        <v>3000</v>
      </c>
      <c r="R105">
        <f>AVERAGEIFS($H$98:$H$146,$J$98:$J$146,R$95,$K$98:$K$146,R$96)</f>
        <v>0.24709422414624344</v>
      </c>
      <c r="S105">
        <f t="shared" ref="S105:AJ105" si="19">AVERAGEIFS($H$98:$H$146,$J$98:$J$146,S$95,$K$98:$K$146,S$96)</f>
        <v>0.27718194639871185</v>
      </c>
      <c r="T105">
        <f t="shared" si="19"/>
        <v>0.30818521009625161</v>
      </c>
      <c r="U105">
        <f t="shared" si="19"/>
        <v>0.35221748461848473</v>
      </c>
      <c r="V105">
        <f t="shared" si="19"/>
        <v>0.29834387681656804</v>
      </c>
      <c r="W105">
        <f t="shared" si="19"/>
        <v>0.27128383180589366</v>
      </c>
      <c r="X105">
        <f t="shared" si="19"/>
        <v>0.26512275085659304</v>
      </c>
      <c r="Y105">
        <f t="shared" si="19"/>
        <v>0.37922585673528597</v>
      </c>
      <c r="Z105">
        <f t="shared" si="19"/>
        <v>0.37436216522333199</v>
      </c>
      <c r="AA105">
        <f t="shared" si="19"/>
        <v>0.31884538596493356</v>
      </c>
      <c r="AB105">
        <f t="shared" si="19"/>
        <v>0.23182336610435014</v>
      </c>
      <c r="AC105">
        <f t="shared" si="19"/>
        <v>0.26347014393787982</v>
      </c>
      <c r="AD105">
        <f t="shared" si="19"/>
        <v>0.26750418270715753</v>
      </c>
      <c r="AE105">
        <f t="shared" si="19"/>
        <v>0.35530835605704048</v>
      </c>
      <c r="AF105">
        <f t="shared" si="19"/>
        <v>0.3171697680806248</v>
      </c>
      <c r="AG105">
        <f t="shared" si="19"/>
        <v>0.24117530326247205</v>
      </c>
      <c r="AH105">
        <f t="shared" si="19"/>
        <v>0.26710880808635873</v>
      </c>
      <c r="AI105">
        <f t="shared" si="19"/>
        <v>0.28369102674514107</v>
      </c>
      <c r="AJ105">
        <f t="shared" si="19"/>
        <v>0.34003300584469032</v>
      </c>
      <c r="AK105" t="s">
        <v>167</v>
      </c>
      <c r="AL105">
        <v>3000</v>
      </c>
      <c r="AM105">
        <f t="shared" si="10"/>
        <v>0.23779925510163932</v>
      </c>
      <c r="AN105">
        <f t="shared" si="10"/>
        <v>0.27182872887758069</v>
      </c>
      <c r="AO105">
        <f t="shared" si="10"/>
        <v>0.30456651322990386</v>
      </c>
      <c r="AP105">
        <f t="shared" si="10"/>
        <v>0.34899037473874439</v>
      </c>
      <c r="AQ105">
        <f t="shared" si="10"/>
        <v>0.29886464642572885</v>
      </c>
      <c r="AR105">
        <f t="shared" si="10"/>
        <v>0.26634735589733705</v>
      </c>
      <c r="AS105">
        <f t="shared" si="10"/>
        <v>0.26623418230376622</v>
      </c>
      <c r="AT105">
        <f t="shared" si="10"/>
        <v>0.38069964072516338</v>
      </c>
      <c r="AU105">
        <f t="shared" si="10"/>
        <v>0.37544789489502733</v>
      </c>
      <c r="AV105">
        <f t="shared" si="10"/>
        <v>0.32146531397686839</v>
      </c>
      <c r="AW105">
        <f t="shared" si="10"/>
        <v>0.23245362566031752</v>
      </c>
      <c r="AX105">
        <f t="shared" si="10"/>
        <v>0.26499659756212918</v>
      </c>
      <c r="AY105">
        <f t="shared" si="10"/>
        <v>0.26440716248596441</v>
      </c>
      <c r="AZ105">
        <f t="shared" si="10"/>
        <v>0.35569099497823309</v>
      </c>
      <c r="BA105">
        <f t="shared" si="10"/>
        <v>0.32040029647552842</v>
      </c>
      <c r="BB105">
        <f t="shared" si="10"/>
        <v>0.23496922319489744</v>
      </c>
      <c r="BC105">
        <f t="shared" si="11"/>
        <v>0.26013667193934098</v>
      </c>
      <c r="BD105">
        <f t="shared" si="11"/>
        <v>0.27641899698716815</v>
      </c>
      <c r="BE105">
        <f t="shared" si="11"/>
        <v>0.34084038536131411</v>
      </c>
      <c r="BF105">
        <f t="shared" si="13"/>
        <v>0.24289236496354782</v>
      </c>
      <c r="BG105">
        <f t="shared" si="13"/>
        <v>0.26579904517070424</v>
      </c>
      <c r="BH105">
        <f t="shared" si="13"/>
        <v>0.30652307835704995</v>
      </c>
      <c r="BI105">
        <f t="shared" si="13"/>
        <v>0.35524241249332966</v>
      </c>
      <c r="BJ105">
        <f t="shared" si="14"/>
        <v>0.31357675229270859</v>
      </c>
    </row>
    <row r="106" spans="1:74">
      <c r="A106" t="s">
        <v>115</v>
      </c>
      <c r="B106" s="28">
        <v>0.39449893928510665</v>
      </c>
      <c r="C106" s="28">
        <v>0.3902498010501762</v>
      </c>
      <c r="D106" s="28">
        <v>0.37962695546285058</v>
      </c>
      <c r="E106" s="28">
        <v>0.38272062628301906</v>
      </c>
      <c r="F106" s="28">
        <v>0.37711101835006283</v>
      </c>
      <c r="G106" s="28">
        <v>0.3707186744264615</v>
      </c>
      <c r="H106" s="28">
        <v>0.35566032489214727</v>
      </c>
      <c r="I106" s="28">
        <v>0.32435088526634509</v>
      </c>
      <c r="J106">
        <v>1</v>
      </c>
      <c r="K106">
        <v>60</v>
      </c>
      <c r="L106">
        <v>3</v>
      </c>
      <c r="M106" t="s">
        <v>5</v>
      </c>
      <c r="Q106">
        <v>15000</v>
      </c>
      <c r="R106">
        <f>AVERAGEIFS($I$98:$I$146,$J$98:$J$146,R$95,$K$98:$K$146,R$96)</f>
        <v>0.19853197647665116</v>
      </c>
      <c r="S106">
        <f t="shared" ref="S106:AJ106" si="20">AVERAGEIFS($I$98:$I$146,$J$98:$J$146,S$95,$K$98:$K$146,S$96)</f>
        <v>0.23941371423309826</v>
      </c>
      <c r="T106">
        <f t="shared" si="20"/>
        <v>0.27230042972568846</v>
      </c>
      <c r="U106">
        <f t="shared" si="20"/>
        <v>0.31751340081963486</v>
      </c>
      <c r="V106">
        <f t="shared" si="20"/>
        <v>0.17785801711779098</v>
      </c>
      <c r="W106">
        <f t="shared" si="20"/>
        <v>0.23370709601597997</v>
      </c>
      <c r="X106">
        <f t="shared" si="20"/>
        <v>0.24504272531724677</v>
      </c>
      <c r="Y106">
        <f t="shared" si="20"/>
        <v>0.35718458023624561</v>
      </c>
      <c r="Z106">
        <f t="shared" si="20"/>
        <v>0.359584221542944</v>
      </c>
      <c r="AA106">
        <f t="shared" si="20"/>
        <v>0.30254644777361411</v>
      </c>
      <c r="AB106">
        <f t="shared" si="20"/>
        <v>0.20835003421186349</v>
      </c>
      <c r="AC106">
        <f t="shared" si="20"/>
        <v>0.24504255474942735</v>
      </c>
      <c r="AD106">
        <f t="shared" si="20"/>
        <v>0.23124160174690789</v>
      </c>
      <c r="AE106">
        <f t="shared" si="20"/>
        <v>0.31932938613233713</v>
      </c>
      <c r="AF106">
        <f t="shared" si="20"/>
        <v>0.28368808011959401</v>
      </c>
      <c r="AG106">
        <f t="shared" si="20"/>
        <v>0.20302732382804814</v>
      </c>
      <c r="AH106">
        <f t="shared" si="20"/>
        <v>0.22197976470162611</v>
      </c>
      <c r="AI106">
        <f t="shared" si="20"/>
        <v>0.23746753349233468</v>
      </c>
      <c r="AJ106">
        <f t="shared" si="20"/>
        <v>0.30379765114657264</v>
      </c>
      <c r="AK106" t="s">
        <v>167</v>
      </c>
      <c r="AL106">
        <v>15000</v>
      </c>
      <c r="AM106">
        <f>AM$94+(AM$95-AM$94)/((1+ABS(AM$96*$AL106)^AM$97)^(1-1/AM$97))</f>
        <v>0.20834213584903083</v>
      </c>
      <c r="AN106">
        <f t="shared" si="10"/>
        <v>0.24497240721765814</v>
      </c>
      <c r="AO106">
        <f t="shared" si="10"/>
        <v>0.27520705540824919</v>
      </c>
      <c r="AP106">
        <f t="shared" si="10"/>
        <v>0.32019169253074187</v>
      </c>
      <c r="AQ106">
        <f t="shared" si="10"/>
        <v>0.17771536071006344</v>
      </c>
      <c r="AR106">
        <f t="shared" si="10"/>
        <v>0.23845120261183547</v>
      </c>
      <c r="AS106">
        <f t="shared" si="10"/>
        <v>0.24507885317658332</v>
      </c>
      <c r="AT106">
        <f t="shared" si="10"/>
        <v>0.35813999757544696</v>
      </c>
      <c r="AU106">
        <f t="shared" si="10"/>
        <v>0.35977588878598732</v>
      </c>
      <c r="AV106">
        <f t="shared" si="10"/>
        <v>0.30156853732690425</v>
      </c>
      <c r="AW106">
        <f t="shared" si="10"/>
        <v>0.20845635980197902</v>
      </c>
      <c r="AX106">
        <f t="shared" si="10"/>
        <v>0.24431034035452093</v>
      </c>
      <c r="AY106">
        <f t="shared" si="10"/>
        <v>0.23604758549218841</v>
      </c>
      <c r="AZ106">
        <f t="shared" si="10"/>
        <v>0.32234137635267995</v>
      </c>
      <c r="BA106">
        <f t="shared" si="10"/>
        <v>0.28192953764373696</v>
      </c>
      <c r="BB106">
        <f t="shared" si="10"/>
        <v>0.20809597133217639</v>
      </c>
      <c r="BC106">
        <f t="shared" si="11"/>
        <v>0.22892151082836729</v>
      </c>
      <c r="BD106">
        <f t="shared" si="11"/>
        <v>0.24496959519487879</v>
      </c>
      <c r="BE106">
        <f t="shared" si="11"/>
        <v>0.30577654882412192</v>
      </c>
      <c r="BF106">
        <f>AVERAGE(AM106,AR106,AW106,BB106)</f>
        <v>0.21583641739875542</v>
      </c>
      <c r="BG106">
        <f t="shared" si="13"/>
        <v>0.24082077789428241</v>
      </c>
      <c r="BH106">
        <f t="shared" si="13"/>
        <v>0.27859105841769083</v>
      </c>
      <c r="BI106">
        <f t="shared" si="13"/>
        <v>0.32702137662338276</v>
      </c>
      <c r="BJ106">
        <f t="shared" si="14"/>
        <v>0.2537378118935682</v>
      </c>
    </row>
    <row r="107" spans="1:74">
      <c r="A107" t="s">
        <v>116</v>
      </c>
      <c r="B107" s="28">
        <v>0.45374485579541701</v>
      </c>
      <c r="C107" s="28">
        <v>0.44897190464789732</v>
      </c>
      <c r="D107" s="28">
        <v>0.43861201068428846</v>
      </c>
      <c r="E107" s="28">
        <v>0.43700252715779914</v>
      </c>
      <c r="F107" s="28">
        <v>0.43400555783261247</v>
      </c>
      <c r="G107" s="28">
        <v>0.38692353973014021</v>
      </c>
      <c r="H107" s="28">
        <v>0.28593307339560348</v>
      </c>
      <c r="I107" s="28">
        <v>0.1602083602229506</v>
      </c>
      <c r="J107">
        <v>1</v>
      </c>
      <c r="K107">
        <v>100</v>
      </c>
      <c r="L107">
        <v>1</v>
      </c>
      <c r="M107" t="s">
        <v>5</v>
      </c>
      <c r="Q107">
        <v>10</v>
      </c>
      <c r="R107">
        <f t="array" ref="R107">MAX(IF($J$98:$J$146=R$95,IF($K$98:$K$146=R$96,$B$98:$B$146,""),""))</f>
        <v>0.40392863902256698</v>
      </c>
      <c r="S107">
        <f t="array" ref="S107">MAX(IF($J$98:$J$146=S$95,IF($K$98:$K$146=S$96,$B$98:$B$146,""),""))</f>
        <v>0.38164282561813334</v>
      </c>
      <c r="T107">
        <f t="array" ref="T107">MAX(IF($J$98:$J$146=T$95,IF($K$98:$K$146=T$96,$B$98:$B$146,""),""))</f>
        <v>0.39486190758538786</v>
      </c>
      <c r="U107">
        <f t="array" ref="U107">MAX(IF($J$98:$J$146=U$95,IF($K$98:$K$146=U$96,$B$98:$B$146,""),""))</f>
        <v>0.42709185067751509</v>
      </c>
      <c r="V107">
        <f t="array" ref="V107">MAX(IF($J$98:$J$146=V$95,IF($K$98:$K$146=V$96,$B$98:$B$146,""),""))</f>
        <v>0.45500163297439178</v>
      </c>
      <c r="W107">
        <f t="array" ref="W107">MAX(IF($J$98:$J$146=W$95,IF($K$98:$K$146=W$96,$B$98:$B$146,""),""))</f>
        <v>0.36201399791037864</v>
      </c>
      <c r="X107">
        <f t="array" ref="X107">MAX(IF($J$98:$J$146=X$95,IF($K$98:$K$146=X$96,$B$98:$B$146,""),""))</f>
        <v>0.33975253836887082</v>
      </c>
      <c r="Y107">
        <f t="array" ref="Y107">MAX(IF($J$98:$J$146=Y$95,IF($K$98:$K$146=Y$96,$B$98:$B$146,""),""))</f>
        <v>0.4587964180421783</v>
      </c>
      <c r="Z107">
        <f t="array" ref="Z107">MAX(IF($J$98:$J$146=Z$95,IF($K$98:$K$146=Z$96,$B$98:$B$146,""),""))</f>
        <v>0.4101903032393861</v>
      </c>
      <c r="AA107">
        <f t="array" ref="AA107">MAX(IF($J$98:$J$146=AA$95,IF($K$98:$K$146=AA$96,$B$98:$B$146,""),""))</f>
        <v>0.45581601074033645</v>
      </c>
      <c r="AB107">
        <f t="array" ref="AB107">MAX(IF($J$98:$J$146=AB$95,IF($K$98:$K$146=AB$96,$B$98:$B$146,""),""))</f>
        <v>0.34668755193515988</v>
      </c>
      <c r="AC107">
        <f t="array" ref="AC107">MAX(IF($J$98:$J$146=AC$95,IF($K$98:$K$146=AC$96,$B$98:$B$146,""),""))</f>
        <v>0.35406449245109772</v>
      </c>
      <c r="AD107">
        <f t="array" ref="AD107">MAX(IF($J$98:$J$146=AD$95,IF($K$98:$K$146=AD$96,$B$98:$B$146,""),""))</f>
        <v>0.36507088369951723</v>
      </c>
      <c r="AE107">
        <f t="array" ref="AE107">MAX(IF($J$98:$J$146=AE$95,IF($K$98:$K$146=AE$96,$B$98:$B$146,""),""))</f>
        <v>0.48204535663354836</v>
      </c>
      <c r="AF107">
        <f t="array" ref="AF107">MAX(IF($J$98:$J$146=AF$95,IF($K$98:$K$146=AF$96,$B$98:$B$146,""),""))</f>
        <v>0.48896480393446501</v>
      </c>
      <c r="AG107">
        <f t="array" ref="AG107">MAX(IF($J$98:$J$146=AG$95,IF($K$98:$K$146=AG$96,$B$98:$B$146,""),""))</f>
        <v>0.3807590211129423</v>
      </c>
      <c r="AH107">
        <f t="array" ref="AH107">MAX(IF($J$98:$J$146=AH$95,IF($K$98:$K$146=AH$96,$B$98:$B$146,""),""))</f>
        <v>0.38818422789009571</v>
      </c>
      <c r="AI107">
        <f t="array" ref="AI107">MAX(IF($J$98:$J$146=AI$95,IF($K$98:$K$146=AI$96,$B$98:$B$146,""),""))</f>
        <v>0.41406312217826352</v>
      </c>
      <c r="AJ107">
        <f t="array" ref="AJ107">MAX(IF($J$98:$J$146=AJ$95,IF($K$98:$K$146=AJ$96,$B$98:$B$146,""),""))</f>
        <v>0.47223032307179585</v>
      </c>
      <c r="AK107" t="s">
        <v>168</v>
      </c>
      <c r="AL107">
        <v>10</v>
      </c>
      <c r="AM107">
        <f>(AM99-R99)^2</f>
        <v>7.6692521399350029E-6</v>
      </c>
      <c r="AN107">
        <f t="shared" ref="AN107:BE114" si="21">(AN99-S99)^2</f>
        <v>1.5718870426724446E-5</v>
      </c>
      <c r="AO107">
        <f t="shared" si="21"/>
        <v>3.4454533264645345E-5</v>
      </c>
      <c r="AP107">
        <f t="shared" si="21"/>
        <v>1.127570466387588E-4</v>
      </c>
      <c r="AQ107">
        <f t="shared" si="21"/>
        <v>6.3647915591272608E-5</v>
      </c>
      <c r="AR107">
        <f t="shared" si="21"/>
        <v>1.3164886967432461E-6</v>
      </c>
      <c r="AS107">
        <f t="shared" si="21"/>
        <v>9.1956470674766088E-6</v>
      </c>
      <c r="AT107">
        <f t="shared" si="21"/>
        <v>2.6827678092424024E-5</v>
      </c>
      <c r="AU107">
        <f t="shared" si="21"/>
        <v>3.3564136086230418E-5</v>
      </c>
      <c r="AV107">
        <f t="shared" si="21"/>
        <v>1.4249611435122793E-7</v>
      </c>
      <c r="AW107">
        <f t="shared" si="21"/>
        <v>3.4873259072804371E-6</v>
      </c>
      <c r="AX107">
        <f t="shared" si="21"/>
        <v>7.2697817151602113E-6</v>
      </c>
      <c r="AY107">
        <f t="shared" si="21"/>
        <v>1.0974003324960008E-5</v>
      </c>
      <c r="AZ107">
        <f t="shared" si="21"/>
        <v>9.5170946812015019E-6</v>
      </c>
      <c r="BA107">
        <f t="shared" si="21"/>
        <v>2.5007365148718817E-6</v>
      </c>
      <c r="BB107">
        <f t="shared" si="21"/>
        <v>7.3297459682449806E-5</v>
      </c>
      <c r="BC107">
        <f t="shared" si="21"/>
        <v>5.686973099459141E-5</v>
      </c>
      <c r="BD107">
        <f t="shared" si="21"/>
        <v>5.6081957275968357E-6</v>
      </c>
      <c r="BE107">
        <f t="shared" si="21"/>
        <v>3.3627859857902763E-5</v>
      </c>
    </row>
    <row r="108" spans="1:74">
      <c r="A108" t="s">
        <v>117</v>
      </c>
      <c r="B108" s="28">
        <v>0.45500163297439178</v>
      </c>
      <c r="C108" s="28">
        <v>0.45286875680942085</v>
      </c>
      <c r="D108" s="28">
        <v>0.44519757194717241</v>
      </c>
      <c r="E108" s="28">
        <v>0.43453319112231764</v>
      </c>
      <c r="F108" s="28">
        <v>0.44073466299693864</v>
      </c>
      <c r="G108" s="28">
        <v>0.4097273036238317</v>
      </c>
      <c r="H108" s="28">
        <v>0.31075468023753261</v>
      </c>
      <c r="I108" s="28">
        <v>0.19550767401263139</v>
      </c>
      <c r="J108">
        <v>1</v>
      </c>
      <c r="K108">
        <v>100</v>
      </c>
      <c r="L108">
        <v>2</v>
      </c>
      <c r="M108" t="s">
        <v>5</v>
      </c>
      <c r="Q108">
        <v>20</v>
      </c>
      <c r="R108">
        <f t="array" ref="R108">MAX(IF($J$98:$J$146=R$95,IF($K$98:$K$146=R$96,$C$98:$C$146,""),""))</f>
        <v>0.36246527990707206</v>
      </c>
      <c r="S108">
        <f t="array" ref="S108">MAX(IF($J$98:$J$146=S$95,IF($K$98:$K$146=S$96,$C$98:$C$146,""),""))</f>
        <v>0.36550621280759243</v>
      </c>
      <c r="T108">
        <f t="array" ref="T108">MAX(IF($J$98:$J$146=T$95,IF($K$98:$K$146=T$96,$C$98:$C$146,""),""))</f>
        <v>0.38593469192710578</v>
      </c>
      <c r="U108">
        <f t="array" ref="U108">MAX(IF($J$98:$J$146=U$95,IF($K$98:$K$146=U$96,$C$98:$C$146,""),""))</f>
        <v>0.40631072632920767</v>
      </c>
      <c r="V108">
        <f t="array" ref="V108">MAX(IF($J$98:$J$146=V$95,IF($K$98:$K$146=V$96,$C$98:$C$146,""),""))</f>
        <v>0.45286875680942085</v>
      </c>
      <c r="W108">
        <f t="array" ref="W108">MAX(IF($J$98:$J$146=W$95,IF($K$98:$K$146=W$96,$C$98:$C$146,""),""))</f>
        <v>0.35557266877634014</v>
      </c>
      <c r="X108">
        <f t="array" ref="X108">MAX(IF($J$98:$J$146=X$95,IF($K$98:$K$146=X$96,$C$98:$C$146,""),""))</f>
        <v>0.32961539102347281</v>
      </c>
      <c r="Y108">
        <f t="array" ref="Y108">MAX(IF($J$98:$J$146=Y$95,IF($K$98:$K$146=Y$96,$C$98:$C$146,""),""))</f>
        <v>0.45404338737020244</v>
      </c>
      <c r="Z108">
        <f t="array" ref="Z108">MAX(IF($J$98:$J$146=Z$95,IF($K$98:$K$146=Z$96,$C$98:$C$146,""),""))</f>
        <v>0.40209407464874525</v>
      </c>
      <c r="AA108">
        <f t="array" ref="AA108">MAX(IF($J$98:$J$146=AA$95,IF($K$98:$K$146=AA$96,$C$98:$C$146,""),""))</f>
        <v>0.43242485611362674</v>
      </c>
      <c r="AB108">
        <f t="array" ref="AB108">MAX(IF($J$98:$J$146=AB$95,IF($K$98:$K$146=AB$96,$C$98:$C$146,""),""))</f>
        <v>0.3274438721515664</v>
      </c>
      <c r="AC108">
        <f t="array" ref="AC108">MAX(IF($J$98:$J$146=AC$95,IF($K$98:$K$146=AC$96,$C$98:$C$146,""),""))</f>
        <v>0.3441830946185766</v>
      </c>
      <c r="AD108">
        <f t="array" ref="AD108">MAX(IF($J$98:$J$146=AD$95,IF($K$98:$K$146=AD$96,$C$98:$C$146,""),""))</f>
        <v>0.35568179698313035</v>
      </c>
      <c r="AE108">
        <f t="array" ref="AE108">MAX(IF($J$98:$J$146=AE$95,IF($K$98:$K$146=AE$96,$C$98:$C$146,""),""))</f>
        <v>0.46599673418349735</v>
      </c>
      <c r="AF108">
        <f t="array" ref="AF108">MAX(IF($J$98:$J$146=AF$95,IF($K$98:$K$146=AF$96,$C$98:$C$146,""),""))</f>
        <v>0.47006452756629197</v>
      </c>
      <c r="AG108">
        <f t="array" ref="AG108">MAX(IF($J$98:$J$146=AG$95,IF($K$98:$K$146=AG$96,$C$98:$C$146,""),""))</f>
        <v>0.34396176024789626</v>
      </c>
      <c r="AH108">
        <f t="array" ref="AH108">MAX(IF($J$98:$J$146=AH$95,IF($K$98:$K$146=AH$96,$C$98:$C$146,""),""))</f>
        <v>0.35792416798352678</v>
      </c>
      <c r="AI108">
        <f t="array" ref="AI108">MAX(IF($J$98:$J$146=AI$95,IF($K$98:$K$146=AI$96,$C$98:$C$146,""),""))</f>
        <v>0.40722297555707909</v>
      </c>
      <c r="AJ108">
        <f t="array" ref="AJ108">MAX(IF($J$98:$J$146=AJ$95,IF($K$98:$K$146=AJ$96,$C$98:$C$146,""),""))</f>
        <v>0.46301111679643892</v>
      </c>
      <c r="AK108" t="s">
        <v>168</v>
      </c>
      <c r="AL108">
        <v>20</v>
      </c>
      <c r="AM108">
        <f t="shared" ref="AM108:AM114" si="22">(AM100-R100)^2</f>
        <v>6.7581474174370926E-5</v>
      </c>
      <c r="AN108">
        <f t="shared" si="21"/>
        <v>1.6387155719726523E-5</v>
      </c>
      <c r="AO108">
        <f t="shared" si="21"/>
        <v>7.5623100711819007E-8</v>
      </c>
      <c r="AP108">
        <f t="shared" si="21"/>
        <v>1.4811254100640297E-6</v>
      </c>
      <c r="AQ108">
        <f t="shared" si="21"/>
        <v>2.0983998451890297E-5</v>
      </c>
      <c r="AR108">
        <f t="shared" si="21"/>
        <v>1.4062745967519659E-7</v>
      </c>
      <c r="AS108">
        <f t="shared" si="21"/>
        <v>1.0163686546322001E-5</v>
      </c>
      <c r="AT108">
        <f t="shared" si="21"/>
        <v>1.905963704348754E-5</v>
      </c>
      <c r="AU108">
        <f t="shared" si="21"/>
        <v>3.3240932798397556E-6</v>
      </c>
      <c r="AV108">
        <f t="shared" si="21"/>
        <v>1.0741511070578096E-8</v>
      </c>
      <c r="AW108">
        <f t="shared" si="21"/>
        <v>1.4145051128893059E-6</v>
      </c>
      <c r="AX108">
        <f t="shared" si="21"/>
        <v>1.6564577884042325E-5</v>
      </c>
      <c r="AY108">
        <f t="shared" si="21"/>
        <v>3.7963898013742555E-6</v>
      </c>
      <c r="AZ108">
        <f t="shared" si="21"/>
        <v>7.4123176393836884E-6</v>
      </c>
      <c r="BA108">
        <f t="shared" si="21"/>
        <v>2.487816482341619E-6</v>
      </c>
      <c r="BB108">
        <f t="shared" si="21"/>
        <v>6.746097917432701E-5</v>
      </c>
      <c r="BC108">
        <f t="shared" si="21"/>
        <v>5.9731211887331053E-5</v>
      </c>
      <c r="BD108">
        <f t="shared" si="21"/>
        <v>9.8028839780577888E-8</v>
      </c>
      <c r="BE108">
        <f t="shared" si="21"/>
        <v>1.6649921469857586E-6</v>
      </c>
    </row>
    <row r="109" spans="1:74">
      <c r="A109" t="s">
        <v>119</v>
      </c>
      <c r="B109" s="28">
        <v>0.36029858233963064</v>
      </c>
      <c r="C109" s="28">
        <v>0.35448130032296932</v>
      </c>
      <c r="D109" s="28">
        <v>0.33531410188345689</v>
      </c>
      <c r="E109" s="28">
        <v>0.3341394583993233</v>
      </c>
      <c r="F109" s="28">
        <v>0.30842781769106659</v>
      </c>
      <c r="G109" s="28">
        <v>0.28840294305678993</v>
      </c>
      <c r="H109" s="28">
        <v>0.27024258188939176</v>
      </c>
      <c r="I109" s="28">
        <v>0.22985722019680024</v>
      </c>
      <c r="J109">
        <v>2</v>
      </c>
      <c r="K109">
        <v>5</v>
      </c>
      <c r="L109">
        <v>1</v>
      </c>
      <c r="M109" t="s">
        <v>6</v>
      </c>
      <c r="Q109">
        <v>60</v>
      </c>
      <c r="R109">
        <f t="array" ref="R109">MAX(IF($J$98:$J$146=R$95,IF($K$98:$K$146=R$96,$D$98:$D$146,""),""))</f>
        <v>0.3174555434327706</v>
      </c>
      <c r="S109">
        <f t="array" ref="S109">MAX(IF($J$98:$J$146=S$95,IF($K$98:$K$146=S$96,$D$98:$D$146,""),""))</f>
        <v>0.34852513561788739</v>
      </c>
      <c r="T109">
        <f t="array" ref="T109">MAX(IF($J$98:$J$146=T$95,IF($K$98:$K$146=T$96,$D$98:$D$146,""),""))</f>
        <v>0.37432931157133892</v>
      </c>
      <c r="U109">
        <f t="array" ref="U109">MAX(IF($J$98:$J$146=U$95,IF($K$98:$K$146=U$96,$D$98:$D$146,""),""))</f>
        <v>0.39934583219425585</v>
      </c>
      <c r="V109">
        <f t="array" ref="V109">MAX(IF($J$98:$J$146=V$95,IF($K$98:$K$146=V$96,$D$98:$D$146,""),""))</f>
        <v>0.44519757194717241</v>
      </c>
      <c r="W109">
        <f t="array" ref="W109">MAX(IF($J$98:$J$146=W$95,IF($K$98:$K$146=W$96,$D$98:$D$146,""),""))</f>
        <v>0.33575898968567286</v>
      </c>
      <c r="X109">
        <f t="array" ref="X109">MAX(IF($J$98:$J$146=X$95,IF($K$98:$K$146=X$96,$D$98:$D$146,""),""))</f>
        <v>0.32477932073025573</v>
      </c>
      <c r="Y109">
        <f t="array" ref="Y109">MAX(IF($J$98:$J$146=Y$95,IF($K$98:$K$146=Y$96,$D$98:$D$146,""),""))</f>
        <v>0.44160813270515015</v>
      </c>
      <c r="Z109">
        <f t="array" ref="Z109">MAX(IF($J$98:$J$146=Z$95,IF($K$98:$K$146=Z$96,$D$98:$D$146,""),""))</f>
        <v>0.39924643562720968</v>
      </c>
      <c r="AA109">
        <f t="array" ref="AA109">MAX(IF($J$98:$J$146=AA$95,IF($K$98:$K$146=AA$96,$D$98:$D$146,""),""))</f>
        <v>0.402521021347366</v>
      </c>
      <c r="AB109">
        <f t="array" ref="AB109">MAX(IF($J$98:$J$146=AB$95,IF($K$98:$K$146=AB$96,$D$98:$D$146,""),""))</f>
        <v>0.30520910550460956</v>
      </c>
      <c r="AC109">
        <f t="array" ref="AC109">MAX(IF($J$98:$J$146=AC$95,IF($K$98:$K$146=AC$96,$D$98:$D$146,""),""))</f>
        <v>0.31929967064904996</v>
      </c>
      <c r="AD109">
        <f t="array" ref="AD109">MAX(IF($J$98:$J$146=AD$95,IF($K$98:$K$146=AD$96,$D$98:$D$146,""),""))</f>
        <v>0.33642051061434369</v>
      </c>
      <c r="AE109">
        <f t="array" ref="AE109">MAX(IF($J$98:$J$146=AE$95,IF($K$98:$K$146=AE$96,$D$98:$D$146,""),""))</f>
        <v>0.44357029833053691</v>
      </c>
      <c r="AF109">
        <f t="array" ref="AF109">MAX(IF($J$98:$J$146=AF$95,IF($K$98:$K$146=AF$96,$D$98:$D$146,""),""))</f>
        <v>0.43690449994221098</v>
      </c>
      <c r="AG109">
        <f t="array" ref="AG109">MAX(IF($J$98:$J$146=AG$95,IF($K$98:$K$146=AG$96,$D$98:$D$146,""),""))</f>
        <v>0.31975112415060797</v>
      </c>
      <c r="AH109">
        <f t="array" ref="AH109">MAX(IF($J$98:$J$146=AH$95,IF($K$98:$K$146=AH$96,$D$98:$D$146,""),""))</f>
        <v>0.34598164269561521</v>
      </c>
      <c r="AI109">
        <f t="array" ref="AI109">MAX(IF($J$98:$J$146=AI$95,IF($K$98:$K$146=AI$96,$D$98:$D$146,""),""))</f>
        <v>0.37568334058871455</v>
      </c>
      <c r="AJ109">
        <f t="array" ref="AJ109">MAX(IF($J$98:$J$146=AJ$95,IF($K$98:$K$146=AJ$96,$D$98:$D$146,""),""))</f>
        <v>0.43083796836611254</v>
      </c>
      <c r="AK109" t="s">
        <v>168</v>
      </c>
      <c r="AL109">
        <v>60</v>
      </c>
      <c r="AM109">
        <f t="shared" si="22"/>
        <v>1.0590670059401058E-4</v>
      </c>
      <c r="AN109">
        <f t="shared" si="21"/>
        <v>1.9990560939863613E-5</v>
      </c>
      <c r="AO109">
        <f t="shared" si="21"/>
        <v>2.8749384815493481E-5</v>
      </c>
      <c r="AP109">
        <f t="shared" si="21"/>
        <v>5.4401623237279801E-5</v>
      </c>
      <c r="AQ109">
        <f t="shared" si="21"/>
        <v>1.5923643815673367E-5</v>
      </c>
      <c r="AR109">
        <f t="shared" si="21"/>
        <v>2.3922797911516335E-5</v>
      </c>
      <c r="AS109">
        <f t="shared" si="21"/>
        <v>5.1533659091365108E-6</v>
      </c>
      <c r="AT109">
        <f t="shared" si="21"/>
        <v>1.2700444192631553E-5</v>
      </c>
      <c r="AU109">
        <f t="shared" si="21"/>
        <v>8.4368520193350542E-6</v>
      </c>
      <c r="AV109">
        <f t="shared" si="21"/>
        <v>2.2046616817426903E-5</v>
      </c>
      <c r="AW109">
        <f t="shared" si="21"/>
        <v>2.5392990277412203E-5</v>
      </c>
      <c r="AX109">
        <f t="shared" si="21"/>
        <v>9.4155470574348428E-6</v>
      </c>
      <c r="AY109">
        <f t="shared" si="21"/>
        <v>2.5199741473162939E-5</v>
      </c>
      <c r="AZ109">
        <f t="shared" si="21"/>
        <v>1.5085015507213341E-5</v>
      </c>
      <c r="BA109">
        <f t="shared" si="21"/>
        <v>5.5641836814598631E-5</v>
      </c>
      <c r="BB109">
        <f t="shared" si="21"/>
        <v>3.1040855307867514E-5</v>
      </c>
      <c r="BC109">
        <f t="shared" si="21"/>
        <v>3.9047828386336436E-5</v>
      </c>
      <c r="BD109">
        <f t="shared" si="21"/>
        <v>8.672213413418553E-5</v>
      </c>
      <c r="BE109">
        <f t="shared" si="21"/>
        <v>7.3632223539688038E-5</v>
      </c>
    </row>
    <row r="110" spans="1:74">
      <c r="A110" t="s">
        <v>120</v>
      </c>
      <c r="B110" s="28">
        <v>0.36201399791037864</v>
      </c>
      <c r="C110" s="28">
        <v>0.35557266877634014</v>
      </c>
      <c r="D110" s="28">
        <v>0.33575898968567286</v>
      </c>
      <c r="E110" s="28">
        <v>0.33396973159288446</v>
      </c>
      <c r="F110" s="28">
        <v>0.30402320140832056</v>
      </c>
      <c r="G110" s="28">
        <v>0.29236477236162556</v>
      </c>
      <c r="H110" s="28">
        <v>0.27232508172239556</v>
      </c>
      <c r="I110" s="28">
        <v>0.2375569718351597</v>
      </c>
      <c r="J110">
        <v>2</v>
      </c>
      <c r="K110">
        <v>5</v>
      </c>
      <c r="L110">
        <v>2</v>
      </c>
      <c r="M110" t="s">
        <v>6</v>
      </c>
      <c r="Q110">
        <v>100</v>
      </c>
      <c r="R110">
        <f t="array" ref="R110">MAX(IF($J$98:$J$146=R$95,IF($K$98:$K$146=R$96,$E$98:$E$146,""),""))</f>
        <v>0.31597977822418061</v>
      </c>
      <c r="S110">
        <f t="array" ref="S110">MAX(IF($J$98:$J$146=S$95,IF($K$98:$K$146=S$96,$E$98:$E$146,""),""))</f>
        <v>0.34804782966444736</v>
      </c>
      <c r="T110">
        <f t="array" ref="T110">MAX(IF($J$98:$J$146=T$95,IF($K$98:$K$146=T$96,$E$98:$E$146,""),""))</f>
        <v>0.37388295078842504</v>
      </c>
      <c r="U110">
        <f t="array" ref="U110">MAX(IF($J$98:$J$146=U$95,IF($K$98:$K$146=U$96,$E$98:$E$146,""),""))</f>
        <v>0.39809669357222632</v>
      </c>
      <c r="V110">
        <f t="array" ref="V110">MAX(IF($J$98:$J$146=V$95,IF($K$98:$K$146=V$96,$E$98:$E$146,""),""))</f>
        <v>0.43700252715779914</v>
      </c>
      <c r="W110">
        <f t="array" ref="W110">MAX(IF($J$98:$J$146=W$95,IF($K$98:$K$146=W$96,$E$98:$E$146,""),""))</f>
        <v>0.3341394583993233</v>
      </c>
      <c r="X110">
        <f t="array" ref="X110">MAX(IF($J$98:$J$146=X$95,IF($K$98:$K$146=X$96,$E$98:$E$146,""),""))</f>
        <v>0.32371910531981934</v>
      </c>
      <c r="Y110">
        <f t="array" ref="Y110">MAX(IF($J$98:$J$146=Y$95,IF($K$98:$K$146=Y$96,$E$98:$E$146,""),""))</f>
        <v>0.43912108177213982</v>
      </c>
      <c r="Z110">
        <f t="array" ref="Z110">MAX(IF($J$98:$J$146=Z$95,IF($K$98:$K$146=Z$96,$E$98:$E$146,""),""))</f>
        <v>0.39678964902039443</v>
      </c>
      <c r="AA110">
        <f t="array" ref="AA110">MAX(IF($J$98:$J$146=AA$95,IF($K$98:$K$146=AA$96,$E$98:$E$146,""),""))</f>
        <v>0.40098199219812009</v>
      </c>
      <c r="AB110">
        <f t="array" ref="AB110">MAX(IF($J$98:$J$146=AB$95,IF($K$98:$K$146=AB$96,$E$98:$E$146,""),""))</f>
        <v>0.3021796419244524</v>
      </c>
      <c r="AC110">
        <f t="array" ref="AC110">MAX(IF($J$98:$J$146=AC$95,IF($K$98:$K$146=AC$96,$E$98:$E$146,""),""))</f>
        <v>0.32224336264943504</v>
      </c>
      <c r="AD110">
        <f t="array" ref="AD110">MAX(IF($J$98:$J$146=AD$95,IF($K$98:$K$146=AD$96,$E$98:$E$146,""),""))</f>
        <v>0.33510223387425775</v>
      </c>
      <c r="AE110">
        <f t="array" ref="AE110">MAX(IF($J$98:$J$146=AE$95,IF($K$98:$K$146=AE$96,$E$98:$E$146,""),""))</f>
        <v>0.44050440583418299</v>
      </c>
      <c r="AF110">
        <f t="array" ref="AF110">MAX(IF($J$98:$J$146=AF$95,IF($K$98:$K$146=AF$96,$E$98:$E$146,""),""))</f>
        <v>0.43735540116769428</v>
      </c>
      <c r="AG110">
        <f t="array" ref="AG110">MAX(IF($J$98:$J$146=AG$95,IF($K$98:$K$146=AG$96,$E$98:$E$146,""),""))</f>
        <v>0.31272222979978231</v>
      </c>
      <c r="AH110">
        <f t="array" ref="AH110">MAX(IF($J$98:$J$146=AH$95,IF($K$98:$K$146=AH$96,$E$98:$E$146,""),""))</f>
        <v>0.34418467228752581</v>
      </c>
      <c r="AI110">
        <f t="array" ref="AI110">MAX(IF($J$98:$J$146=AI$95,IF($K$98:$K$146=AI$96,$E$98:$E$146,""),""))</f>
        <v>0.37392176858216286</v>
      </c>
      <c r="AJ110">
        <f t="array" ref="AJ110">MAX(IF($J$98:$J$146=AJ$95,IF($K$98:$K$146=AJ$96,$E$98:$E$146,""),""))</f>
        <v>0.43527823914363112</v>
      </c>
      <c r="AK110" t="s">
        <v>168</v>
      </c>
      <c r="AL110">
        <v>100</v>
      </c>
      <c r="AM110">
        <f t="shared" si="22"/>
        <v>5.5359492376068627E-9</v>
      </c>
      <c r="AN110">
        <f t="shared" si="21"/>
        <v>9.1976390055158411E-6</v>
      </c>
      <c r="AO110">
        <f t="shared" si="21"/>
        <v>5.4635148206140492E-6</v>
      </c>
      <c r="AP110">
        <f t="shared" si="21"/>
        <v>1.630489902288014E-5</v>
      </c>
      <c r="AQ110">
        <f t="shared" si="21"/>
        <v>8.8360945690880071E-5</v>
      </c>
      <c r="AR110">
        <f t="shared" si="21"/>
        <v>5.4289262211075791E-6</v>
      </c>
      <c r="AS110">
        <f t="shared" si="21"/>
        <v>1.8278730022584802E-6</v>
      </c>
      <c r="AT110">
        <f t="shared" si="21"/>
        <v>5.8026383780863176E-8</v>
      </c>
      <c r="AU110">
        <f t="shared" si="21"/>
        <v>1.4621166084728623E-5</v>
      </c>
      <c r="AV110">
        <f t="shared" si="21"/>
        <v>4.2127953021358808E-5</v>
      </c>
      <c r="AW110">
        <f t="shared" si="21"/>
        <v>1.8578567027190576E-5</v>
      </c>
      <c r="AX110">
        <f t="shared" si="21"/>
        <v>2.9960724369314441E-5</v>
      </c>
      <c r="AY110">
        <f t="shared" si="21"/>
        <v>2.2700323061673766E-6</v>
      </c>
      <c r="AZ110">
        <f t="shared" si="21"/>
        <v>5.6481480303996714E-7</v>
      </c>
      <c r="BA110">
        <f t="shared" si="21"/>
        <v>7.685772334416427E-5</v>
      </c>
      <c r="BB110">
        <f t="shared" si="21"/>
        <v>2.1173164271020296E-7</v>
      </c>
      <c r="BC110">
        <f t="shared" si="21"/>
        <v>4.568286475738715E-7</v>
      </c>
      <c r="BD110">
        <f t="shared" si="21"/>
        <v>3.5704350074722973E-6</v>
      </c>
      <c r="BE110">
        <f t="shared" si="21"/>
        <v>1.240286713217892E-6</v>
      </c>
    </row>
    <row r="111" spans="1:74">
      <c r="A111" t="s">
        <v>122</v>
      </c>
      <c r="B111" s="28">
        <v>0.32870084458730209</v>
      </c>
      <c r="C111" s="28">
        <v>0.32006333903410206</v>
      </c>
      <c r="D111" s="28">
        <v>0.30781101838154523</v>
      </c>
      <c r="E111" s="28">
        <v>0.30535674918250844</v>
      </c>
      <c r="F111" s="28">
        <v>0.29116384358187575</v>
      </c>
      <c r="G111" s="28">
        <v>0.27495425166265469</v>
      </c>
      <c r="H111" s="28">
        <v>0.25946762276330521</v>
      </c>
      <c r="I111" s="28">
        <v>0.23117693827518132</v>
      </c>
      <c r="J111">
        <v>2</v>
      </c>
      <c r="K111">
        <v>15</v>
      </c>
      <c r="L111">
        <v>1</v>
      </c>
      <c r="M111" t="s">
        <v>6</v>
      </c>
      <c r="Q111">
        <v>330</v>
      </c>
      <c r="R111">
        <f t="array" ref="R111">MAX(IF($J$98:$J$146=R$95,IF($K$98:$K$146=R$96,$F$98:$F$146,""),""))</f>
        <v>0.29358504118383061</v>
      </c>
      <c r="S111">
        <f t="array" ref="S111">MAX(IF($J$98:$J$146=S$95,IF($K$98:$K$146=S$96,$F$98:$F$146,""),""))</f>
        <v>0.31944618830059873</v>
      </c>
      <c r="T111">
        <f t="array" ref="T111">MAX(IF($J$98:$J$146=T$95,IF($K$98:$K$146=T$96,$F$98:$F$146,""),""))</f>
        <v>0.35695843776959846</v>
      </c>
      <c r="U111">
        <f t="array" ref="U111">MAX(IF($J$98:$J$146=U$95,IF($K$98:$K$146=U$96,$F$98:$F$146,""),""))</f>
        <v>0.38600276054985039</v>
      </c>
      <c r="V111">
        <f t="array" ref="V111">MAX(IF($J$98:$J$146=V$95,IF($K$98:$K$146=V$96,$F$98:$F$146,""),""))</f>
        <v>0.44073466299693864</v>
      </c>
      <c r="W111">
        <f t="array" ref="W111">MAX(IF($J$98:$J$146=W$95,IF($K$98:$K$146=W$96,$F$98:$F$146,""),""))</f>
        <v>0.30842781769106659</v>
      </c>
      <c r="X111">
        <f t="array" ref="X111">MAX(IF($J$98:$J$146=X$95,IF($K$98:$K$146=X$96,$F$98:$F$146,""),""))</f>
        <v>0.30917369389945087</v>
      </c>
      <c r="Y111">
        <f t="array" ref="Y111">MAX(IF($J$98:$J$146=Y$95,IF($K$98:$K$146=Y$96,$F$98:$F$146,""),""))</f>
        <v>0.4228539264103004</v>
      </c>
      <c r="Z111">
        <f t="array" ref="Z111">MAX(IF($J$98:$J$146=Z$95,IF($K$98:$K$146=Z$96,$F$98:$F$146,""),""))</f>
        <v>0.39611961630944481</v>
      </c>
      <c r="AA111">
        <f t="array" ref="AA111">MAX(IF($J$98:$J$146=AA$95,IF($K$98:$K$146=AA$96,$F$98:$F$146,""),""))</f>
        <v>0.36636310760002105</v>
      </c>
      <c r="AB111">
        <f t="array" ref="AB111">MAX(IF($J$98:$J$146=AB$95,IF($K$98:$K$146=AB$96,$F$98:$F$146,""),""))</f>
        <v>0.27414775361176247</v>
      </c>
      <c r="AC111">
        <f t="array" ref="AC111">MAX(IF($J$98:$J$146=AC$95,IF($K$98:$K$146=AC$96,$F$98:$F$146,""),""))</f>
        <v>0.2988649597314974</v>
      </c>
      <c r="AD111">
        <f t="array" ref="AD111">MAX(IF($J$98:$J$146=AD$95,IF($K$98:$K$146=AD$96,$F$98:$F$146,""),""))</f>
        <v>0.31077909965576933</v>
      </c>
      <c r="AE111">
        <f t="array" ref="AE111">MAX(IF($J$98:$J$146=AE$95,IF($K$98:$K$146=AE$96,$F$98:$F$146,""),""))</f>
        <v>0.4101861355924592</v>
      </c>
      <c r="AF111">
        <f t="array" ref="AF111">MAX(IF($J$98:$J$146=AF$95,IF($K$98:$K$146=AF$96,$F$98:$F$146,""),""))</f>
        <v>0.3899356222877054</v>
      </c>
      <c r="AG111">
        <f t="array" ref="AG111">MAX(IF($J$98:$J$146=AG$95,IF($K$98:$K$146=AG$96,$F$98:$F$146,""),""))</f>
        <v>0.28856792141843185</v>
      </c>
      <c r="AH111">
        <f t="array" ref="AH111">MAX(IF($J$98:$J$146=AH$95,IF($K$98:$K$146=AH$96,$F$98:$F$146,""),""))</f>
        <v>0.32784520940160111</v>
      </c>
      <c r="AI111">
        <f t="array" ref="AI111">MAX(IF($J$98:$J$146=AI$95,IF($K$98:$K$146=AI$96,$F$98:$F$146,""),""))</f>
        <v>0.34931598087362875</v>
      </c>
      <c r="AJ111">
        <f t="array" ref="AJ111">MAX(IF($J$98:$J$146=AJ$95,IF($K$98:$K$146=AJ$96,$F$98:$F$146,""),""))</f>
        <v>0.40893764978546876</v>
      </c>
      <c r="AK111" t="s">
        <v>168</v>
      </c>
      <c r="AL111">
        <v>330</v>
      </c>
      <c r="AM111">
        <f t="shared" si="22"/>
        <v>7.8070627804105516E-7</v>
      </c>
      <c r="AN111">
        <f t="shared" si="21"/>
        <v>3.9546437439341098E-6</v>
      </c>
      <c r="AO111">
        <f t="shared" si="21"/>
        <v>1.0368560795926482E-6</v>
      </c>
      <c r="AP111">
        <f t="shared" si="21"/>
        <v>6.0703417764350819E-6</v>
      </c>
      <c r="AQ111">
        <f t="shared" si="21"/>
        <v>4.0916557543811692E-8</v>
      </c>
      <c r="AR111">
        <f t="shared" si="21"/>
        <v>6.7695898372264371E-6</v>
      </c>
      <c r="AS111">
        <f t="shared" si="21"/>
        <v>2.3458751623768684E-6</v>
      </c>
      <c r="AT111">
        <f t="shared" si="21"/>
        <v>1.2756359105791498E-6</v>
      </c>
      <c r="AU111">
        <f t="shared" si="21"/>
        <v>2.7850699630586458E-6</v>
      </c>
      <c r="AV111">
        <f t="shared" si="21"/>
        <v>9.3195818000755373E-6</v>
      </c>
      <c r="AW111">
        <f t="shared" si="21"/>
        <v>3.3357924289373337E-7</v>
      </c>
      <c r="AX111">
        <f t="shared" si="21"/>
        <v>1.4232857779270741E-7</v>
      </c>
      <c r="AY111">
        <f t="shared" si="21"/>
        <v>5.0160858967156054E-6</v>
      </c>
      <c r="AZ111">
        <f t="shared" si="21"/>
        <v>6.4411453058243129E-10</v>
      </c>
      <c r="BA111">
        <f t="shared" si="21"/>
        <v>3.9092558249850714E-7</v>
      </c>
      <c r="BB111">
        <f t="shared" si="21"/>
        <v>3.7701278802124545E-7</v>
      </c>
      <c r="BC111">
        <f t="shared" si="21"/>
        <v>4.1374316433470925E-5</v>
      </c>
      <c r="BD111">
        <f t="shared" si="21"/>
        <v>2.2707291155620536E-5</v>
      </c>
      <c r="BE111">
        <f t="shared" si="21"/>
        <v>1.6993921810032198E-5</v>
      </c>
    </row>
    <row r="112" spans="1:74">
      <c r="A112" t="s">
        <v>123</v>
      </c>
      <c r="B112" s="28">
        <v>0.33975253836887082</v>
      </c>
      <c r="C112" s="28">
        <v>0.32961539102347281</v>
      </c>
      <c r="D112" s="28">
        <v>0.32477932073025573</v>
      </c>
      <c r="E112" s="28">
        <v>0.32371910531981934</v>
      </c>
      <c r="F112" s="28">
        <v>0.30917369389945087</v>
      </c>
      <c r="G112" s="28">
        <v>0.29055482327056437</v>
      </c>
      <c r="H112" s="28">
        <v>0.27238235913028253</v>
      </c>
      <c r="I112" s="28">
        <v>0.25610712256657064</v>
      </c>
      <c r="J112">
        <v>2</v>
      </c>
      <c r="K112">
        <v>15</v>
      </c>
      <c r="L112">
        <v>2</v>
      </c>
      <c r="M112" t="s">
        <v>6</v>
      </c>
      <c r="Q112">
        <v>1000</v>
      </c>
      <c r="R112">
        <f t="array" ref="R112">MAX(IF($J$98:$J$146=R$95,IF($K$98:$K$146=R$96,$G$98:$G$146,""),""))</f>
        <v>0.26945628002338773</v>
      </c>
      <c r="S112">
        <f t="array" ref="S112">MAX(IF($J$98:$J$146=S$95,IF($K$98:$K$146=S$96,$G$98:$G$146,""),""))</f>
        <v>0.30821114047346387</v>
      </c>
      <c r="T112">
        <f t="array" ref="T112">MAX(IF($J$98:$J$146=T$95,IF($K$98:$K$146=T$96,$G$98:$G$146,""),""))</f>
        <v>0.33532853816421931</v>
      </c>
      <c r="U112">
        <f t="array" ref="U112">MAX(IF($J$98:$J$146=U$95,IF($K$98:$K$146=U$96,$G$98:$G$146,""),""))</f>
        <v>0.37326533187370181</v>
      </c>
      <c r="V112">
        <f t="array" ref="V112">MAX(IF($J$98:$J$146=V$95,IF($K$98:$K$146=V$96,$G$98:$G$146,""),""))</f>
        <v>0.4097273036238317</v>
      </c>
      <c r="W112">
        <f t="array" ref="W112">MAX(IF($J$98:$J$146=W$95,IF($K$98:$K$146=W$96,$G$98:$G$146,""),""))</f>
        <v>0.29236477236162556</v>
      </c>
      <c r="X112">
        <f t="array" ref="X112">MAX(IF($J$98:$J$146=X$95,IF($K$98:$K$146=X$96,$G$98:$G$146,""),""))</f>
        <v>0.29055482327056437</v>
      </c>
      <c r="Y112">
        <f t="array" ref="Y112">MAX(IF($J$98:$J$146=Y$95,IF($K$98:$K$146=Y$96,$G$98:$G$146,""),""))</f>
        <v>0.40693680043903296</v>
      </c>
      <c r="Z112">
        <f t="array" ref="Z112">MAX(IF($J$98:$J$146=Z$95,IF($K$98:$K$146=Z$96,$G$98:$G$146,""),""))</f>
        <v>0.38806061175830137</v>
      </c>
      <c r="AA112">
        <f t="array" ref="AA112">MAX(IF($J$98:$J$146=AA$95,IF($K$98:$K$146=AA$96,$G$98:$G$146,""),""))</f>
        <v>0.34729917716945136</v>
      </c>
      <c r="AB112">
        <f t="array" ref="AB112">MAX(IF($J$98:$J$146=AB$95,IF($K$98:$K$146=AB$96,$G$98:$G$146,""),""))</f>
        <v>0.25684989057691393</v>
      </c>
      <c r="AC112">
        <f t="array" ref="AC112">MAX(IF($J$98:$J$146=AC$95,IF($K$98:$K$146=AC$96,$G$98:$G$146,""),""))</f>
        <v>0.28241489322486762</v>
      </c>
      <c r="AD112">
        <f t="array" ref="AD112">MAX(IF($J$98:$J$146=AD$95,IF($K$98:$K$146=AD$96,$G$98:$G$146,""),""))</f>
        <v>0.29709501574811609</v>
      </c>
      <c r="AE112">
        <f t="array" ref="AE112">MAX(IF($J$98:$J$146=AE$95,IF($K$98:$K$146=AE$96,$G$98:$G$146,""),""))</f>
        <v>0.39080666697352967</v>
      </c>
      <c r="AF112">
        <f t="array" ref="AF112">MAX(IF($J$98:$J$146=AF$95,IF($K$98:$K$146=AF$96,$G$98:$G$146,""),""))</f>
        <v>0.35299929690020204</v>
      </c>
      <c r="AG112">
        <f t="array" ref="AG112">MAX(IF($J$98:$J$146=AG$95,IF($K$98:$K$146=AG$96,$G$98:$G$146,""),""))</f>
        <v>0.2682154305578564</v>
      </c>
      <c r="AH112">
        <f t="array" ref="AH112">MAX(IF($J$98:$J$146=AH$95,IF($K$98:$K$146=AH$96,$G$98:$G$146,""),""))</f>
        <v>0.29183169936731773</v>
      </c>
      <c r="AI112">
        <f t="array" ref="AI112">MAX(IF($J$98:$J$146=AI$95,IF($K$98:$K$146=AI$96,$G$98:$G$146,""),""))</f>
        <v>0.31708296117928103</v>
      </c>
      <c r="AJ112">
        <f t="array" ref="AJ112">MAX(IF($J$98:$J$146=AJ$95,IF($K$98:$K$146=AJ$96,$G$98:$G$146,""),""))</f>
        <v>0.37905705298787412</v>
      </c>
      <c r="AK112" t="s">
        <v>168</v>
      </c>
      <c r="AL112">
        <v>1000</v>
      </c>
      <c r="AM112">
        <f t="shared" si="22"/>
        <v>3.7088355972795418E-5</v>
      </c>
      <c r="AN112">
        <f t="shared" si="21"/>
        <v>1.3109212736462182E-5</v>
      </c>
      <c r="AO112">
        <f t="shared" si="21"/>
        <v>5.6370243250456852E-6</v>
      </c>
      <c r="AP112">
        <f t="shared" si="21"/>
        <v>1.5209474624070909E-5</v>
      </c>
      <c r="AQ112">
        <f t="shared" si="21"/>
        <v>1.0129496690723355E-6</v>
      </c>
      <c r="AR112">
        <f t="shared" si="21"/>
        <v>1.1301353867812147E-5</v>
      </c>
      <c r="AS112">
        <f t="shared" si="21"/>
        <v>4.7038907872791323E-7</v>
      </c>
      <c r="AT112">
        <f t="shared" si="21"/>
        <v>1.4409336161904366E-5</v>
      </c>
      <c r="AU112">
        <f t="shared" si="21"/>
        <v>5.6051066215310254E-6</v>
      </c>
      <c r="AV112">
        <f t="shared" si="21"/>
        <v>6.9845856876423553E-6</v>
      </c>
      <c r="AW112">
        <f t="shared" si="21"/>
        <v>1.8778087369347713E-6</v>
      </c>
      <c r="AX112">
        <f t="shared" si="21"/>
        <v>3.7930308976832664E-7</v>
      </c>
      <c r="AY112">
        <f t="shared" si="21"/>
        <v>3.5874758139991774E-5</v>
      </c>
      <c r="AZ112">
        <f t="shared" si="21"/>
        <v>3.7638588417530393E-5</v>
      </c>
      <c r="BA112">
        <f t="shared" si="21"/>
        <v>3.2376892895830933E-7</v>
      </c>
      <c r="BB112">
        <f t="shared" si="21"/>
        <v>8.1540711057014154E-6</v>
      </c>
      <c r="BC112">
        <f t="shared" si="21"/>
        <v>8.148224959217081E-7</v>
      </c>
      <c r="BD112">
        <f t="shared" si="21"/>
        <v>4.3107544942352349E-7</v>
      </c>
      <c r="BE112">
        <f t="shared" si="21"/>
        <v>1.4351577842345438E-5</v>
      </c>
    </row>
    <row r="113" spans="1:71">
      <c r="A113" t="s">
        <v>124</v>
      </c>
      <c r="B113" s="28">
        <v>0.33333950910746035</v>
      </c>
      <c r="C113" s="28">
        <v>0.32379067289475583</v>
      </c>
      <c r="D113" s="28">
        <v>0.31674007871444482</v>
      </c>
      <c r="E113" s="28">
        <v>0.31389023224786217</v>
      </c>
      <c r="F113" s="28">
        <v>0.29579185663541036</v>
      </c>
      <c r="G113" s="28">
        <v>0.28106148139255571</v>
      </c>
      <c r="H113" s="28">
        <v>0.26351827067619144</v>
      </c>
      <c r="I113" s="28">
        <v>0.24784411510998827</v>
      </c>
      <c r="J113">
        <v>2</v>
      </c>
      <c r="K113">
        <v>15</v>
      </c>
      <c r="L113">
        <v>3</v>
      </c>
      <c r="M113" t="s">
        <v>6</v>
      </c>
      <c r="Q113">
        <v>3000</v>
      </c>
      <c r="R113">
        <f t="array" ref="R113">MAX(IF($J$98:$J$146=R$95,IF($K$98:$K$146=R$96,$H$98:$H$146,""),""))</f>
        <v>0.24940432025167367</v>
      </c>
      <c r="S113">
        <f t="array" ref="S113">MAX(IF($J$98:$J$146=S$95,IF($K$98:$K$146=S$96,$H$98:$H$146,""),""))</f>
        <v>0.28926576570613943</v>
      </c>
      <c r="T113">
        <f t="array" ref="T113">MAX(IF($J$98:$J$146=T$95,IF($K$98:$K$146=T$96,$H$98:$H$146,""),""))</f>
        <v>0.31507491763949197</v>
      </c>
      <c r="U113">
        <f t="array" ref="U113">MAX(IF($J$98:$J$146=U$95,IF($K$98:$K$146=U$96,$H$98:$H$146,""),""))</f>
        <v>0.35566032489214727</v>
      </c>
      <c r="V113">
        <f t="array" ref="V113">MAX(IF($J$98:$J$146=V$95,IF($K$98:$K$146=V$96,$H$98:$H$146,""),""))</f>
        <v>0.31075468023753261</v>
      </c>
      <c r="W113">
        <f t="array" ref="W113">MAX(IF($J$98:$J$146=W$95,IF($K$98:$K$146=W$96,$H$98:$H$146,""),""))</f>
        <v>0.27232508172239556</v>
      </c>
      <c r="X113">
        <f t="array" ref="X113">MAX(IF($J$98:$J$146=X$95,IF($K$98:$K$146=X$96,$H$98:$H$146,""),""))</f>
        <v>0.27238235913028253</v>
      </c>
      <c r="Y113">
        <f t="array" ref="Y113">MAX(IF($J$98:$J$146=Y$95,IF($K$98:$K$146=Y$96,$H$98:$H$146,""),""))</f>
        <v>0.38213631572716866</v>
      </c>
      <c r="Z113">
        <f t="array" ref="Z113">MAX(IF($J$98:$J$146=Z$95,IF($K$98:$K$146=Z$96,$H$98:$H$146,""),""))</f>
        <v>0.37436216522333199</v>
      </c>
      <c r="AA113">
        <f t="array" ref="AA113">MAX(IF($J$98:$J$146=AA$95,IF($K$98:$K$146=AA$96,$H$98:$H$146,""),""))</f>
        <v>0.32475369301076873</v>
      </c>
      <c r="AB113">
        <f t="array" ref="AB113">MAX(IF($J$98:$J$146=AB$95,IF($K$98:$K$146=AB$96,$H$98:$H$146,""),""))</f>
        <v>0.23919672008513326</v>
      </c>
      <c r="AC113">
        <f t="array" ref="AC113">MAX(IF($J$98:$J$146=AC$95,IF($K$98:$K$146=AC$96,$H$98:$H$146,""),""))</f>
        <v>0.26575659802828056</v>
      </c>
      <c r="AD113">
        <f t="array" ref="AD113">MAX(IF($J$98:$J$146=AD$95,IF($K$98:$K$146=AD$96,$H$98:$H$146,""),""))</f>
        <v>0.27370024543109694</v>
      </c>
      <c r="AE113">
        <f t="array" ref="AE113">MAX(IF($J$98:$J$146=AE$95,IF($K$98:$K$146=AE$96,$H$98:$H$146,""),""))</f>
        <v>0.35869049681110449</v>
      </c>
      <c r="AF113">
        <f t="array" ref="AF113">MAX(IF($J$98:$J$146=AF$95,IF($K$98:$K$146=AF$96,$H$98:$H$146,""),""))</f>
        <v>0.31989272099043359</v>
      </c>
      <c r="AG113">
        <f t="array" ref="AG113">MAX(IF($J$98:$J$146=AG$95,IF($K$98:$K$146=AG$96,$H$98:$H$146,""),""))</f>
        <v>0.25290472249698648</v>
      </c>
      <c r="AH113">
        <f t="array" ref="AH113">MAX(IF($J$98:$J$146=AH$95,IF($K$98:$K$146=AH$96,$H$98:$H$146,""),""))</f>
        <v>0.2766037645688707</v>
      </c>
      <c r="AI113">
        <f t="array" ref="AI113">MAX(IF($J$98:$J$146=AI$95,IF($K$98:$K$146=AI$96,$H$98:$H$146,""),""))</f>
        <v>0.2983803137054678</v>
      </c>
      <c r="AJ113">
        <f t="array" ref="AJ113">MAX(IF($J$98:$J$146=AJ$95,IF($K$98:$K$146=AJ$96,$H$98:$H$146,""),""))</f>
        <v>0.3489212370904598</v>
      </c>
      <c r="AK113" t="s">
        <v>168</v>
      </c>
      <c r="AL113">
        <v>3000</v>
      </c>
      <c r="AM113">
        <f t="shared" si="22"/>
        <v>8.6396449540148681E-5</v>
      </c>
      <c r="AN113">
        <f t="shared" si="21"/>
        <v>2.8656937828545635E-5</v>
      </c>
      <c r="AO113">
        <f t="shared" si="21"/>
        <v>1.3094967010515012E-5</v>
      </c>
      <c r="AP113">
        <f t="shared" si="21"/>
        <v>1.0414238175917725E-5</v>
      </c>
      <c r="AQ113">
        <f t="shared" si="21"/>
        <v>2.7120098582550218E-7</v>
      </c>
      <c r="AR113">
        <f t="shared" si="21"/>
        <v>2.4368794395759854E-5</v>
      </c>
      <c r="AS113">
        <f t="shared" si="21"/>
        <v>1.2352798617654768E-6</v>
      </c>
      <c r="AT113">
        <f t="shared" si="21"/>
        <v>2.1720392488189735E-6</v>
      </c>
      <c r="AU113">
        <f t="shared" si="21"/>
        <v>1.1788089199996832E-6</v>
      </c>
      <c r="AV113">
        <f t="shared" si="21"/>
        <v>6.8640227877208204E-6</v>
      </c>
      <c r="AW113">
        <f t="shared" si="21"/>
        <v>3.9722710788819568E-7</v>
      </c>
      <c r="AX113">
        <f t="shared" si="21"/>
        <v>2.3300606669839992E-6</v>
      </c>
      <c r="AY113">
        <f t="shared" si="21"/>
        <v>9.5915342504791139E-6</v>
      </c>
      <c r="AZ113">
        <f t="shared" si="21"/>
        <v>1.4641254401144661E-7</v>
      </c>
      <c r="BA113">
        <f t="shared" si="21"/>
        <v>1.0436313710278561E-5</v>
      </c>
      <c r="BB113">
        <f t="shared" si="21"/>
        <v>3.8515429805146944E-5</v>
      </c>
      <c r="BC113">
        <f t="shared" si="21"/>
        <v>4.8610682452551505E-5</v>
      </c>
      <c r="BD113">
        <f t="shared" si="21"/>
        <v>5.2882416800843682E-5</v>
      </c>
      <c r="BE113">
        <f t="shared" si="21"/>
        <v>6.518616838636749E-7</v>
      </c>
    </row>
    <row r="114" spans="1:71">
      <c r="A114" t="s">
        <v>125</v>
      </c>
      <c r="B114" s="28">
        <v>0.4587964180421783</v>
      </c>
      <c r="C114" s="28">
        <v>0.45404338737020244</v>
      </c>
      <c r="D114" s="28">
        <v>0.44160813270515015</v>
      </c>
      <c r="E114" s="28">
        <v>0.43912108177213982</v>
      </c>
      <c r="F114" s="28">
        <v>0.4228539264103004</v>
      </c>
      <c r="G114" s="28">
        <v>0.40693680043903296</v>
      </c>
      <c r="H114" s="28">
        <v>0.38162414872083705</v>
      </c>
      <c r="I114" s="28">
        <v>0.35706682358229613</v>
      </c>
      <c r="J114">
        <v>2</v>
      </c>
      <c r="K114">
        <v>30</v>
      </c>
      <c r="L114">
        <v>1</v>
      </c>
      <c r="M114" t="s">
        <v>6</v>
      </c>
      <c r="Q114">
        <v>15000</v>
      </c>
      <c r="R114">
        <f t="array" ref="R114">MAX(IF($J$98:$J$146=R$95,IF($K$98:$K$146=R$96,$I$98:$I$146,""),""))</f>
        <v>0.2014419509725057</v>
      </c>
      <c r="S114">
        <f t="array" ref="S114">MAX(IF($J$98:$J$146=S$95,IF($K$98:$K$146=S$96,$I$98:$I$146,""),""))</f>
        <v>0.24880490719142642</v>
      </c>
      <c r="T114">
        <f t="array" ref="T114">MAX(IF($J$98:$J$146=T$95,IF($K$98:$K$146=T$96,$I$98:$I$146,""),""))</f>
        <v>0.276092742598327</v>
      </c>
      <c r="U114">
        <f t="array" ref="U114">MAX(IF($J$98:$J$146=U$95,IF($K$98:$K$146=U$96,$I$98:$I$146,""),""))</f>
        <v>0.32435088526634509</v>
      </c>
      <c r="V114">
        <f t="array" ref="V114">MAX(IF($J$98:$J$146=V$95,IF($K$98:$K$146=V$96,$I$98:$I$146,""),""))</f>
        <v>0.19550767401263139</v>
      </c>
      <c r="W114">
        <f t="array" ref="W114">MAX(IF($J$98:$J$146=W$95,IF($K$98:$K$146=W$96,$I$98:$I$146,""),""))</f>
        <v>0.2375569718351597</v>
      </c>
      <c r="X114">
        <f t="array" ref="X114">MAX(IF($J$98:$J$146=X$95,IF($K$98:$K$146=X$96,$I$98:$I$146,""),""))</f>
        <v>0.25610712256657064</v>
      </c>
      <c r="Y114">
        <f t="array" ref="Y114">MAX(IF($J$98:$J$146=Y$95,IF($K$98:$K$146=Y$96,$I$98:$I$146,""),""))</f>
        <v>0.35942042440943756</v>
      </c>
      <c r="Z114">
        <f t="array" ref="Z114">MAX(IF($J$98:$J$146=Z$95,IF($K$98:$K$146=Z$96,$I$98:$I$146,""),""))</f>
        <v>0.359584221542944</v>
      </c>
      <c r="AA114">
        <f t="array" ref="AA114">MAX(IF($J$98:$J$146=AA$95,IF($K$98:$K$146=AA$96,$I$98:$I$146,""),""))</f>
        <v>0.30860315820362139</v>
      </c>
      <c r="AB114">
        <f t="array" ref="AB114">MAX(IF($J$98:$J$146=AB$95,IF($K$98:$K$146=AB$96,$I$98:$I$146,""),""))</f>
        <v>0.21748556442733949</v>
      </c>
      <c r="AC114">
        <f t="array" ref="AC114">MAX(IF($J$98:$J$146=AC$95,IF($K$98:$K$146=AC$96,$I$98:$I$146,""),""))</f>
        <v>0.24991228771061749</v>
      </c>
      <c r="AD114">
        <f t="array" ref="AD114">MAX(IF($J$98:$J$146=AD$95,IF($K$98:$K$146=AD$96,$I$98:$I$146,""),""))</f>
        <v>0.2449023972075276</v>
      </c>
      <c r="AE114">
        <f t="array" ref="AE114">MAX(IF($J$98:$J$146=AE$95,IF($K$98:$K$146=AE$96,$I$98:$I$146,""),""))</f>
        <v>0.32220259105202631</v>
      </c>
      <c r="AF114">
        <f t="array" ref="AF114">MAX(IF($J$98:$J$146=AF$95,IF($K$98:$K$146=AF$96,$I$98:$I$146,""),""))</f>
        <v>0.2876614328160414</v>
      </c>
      <c r="AG114">
        <f t="array" ref="AG114">MAX(IF($J$98:$J$146=AG$95,IF($K$98:$K$146=AG$96,$I$98:$I$146,""),""))</f>
        <v>0.2140718733595498</v>
      </c>
      <c r="AH114">
        <f t="array" ref="AH114">MAX(IF($J$98:$J$146=AH$95,IF($K$98:$K$146=AH$96,$I$98:$I$146,""),""))</f>
        <v>0.23390256054159531</v>
      </c>
      <c r="AI114">
        <f t="array" ref="AI114">MAX(IF($J$98:$J$146=AI$95,IF($K$98:$K$146=AI$96,$I$98:$I$146,""),""))</f>
        <v>0.25190479693687329</v>
      </c>
      <c r="AJ114">
        <f t="array" ref="AJ114">MAX(IF($J$98:$J$146=AJ$95,IF($K$98:$K$146=AJ$96,$I$98:$I$146,""),""))</f>
        <v>0.30902841030673367</v>
      </c>
      <c r="AK114" t="s">
        <v>168</v>
      </c>
      <c r="AL114">
        <v>15000</v>
      </c>
      <c r="AM114">
        <f>(AM106-R106)^2</f>
        <v>9.6239226911488634E-5</v>
      </c>
      <c r="AN114">
        <f t="shared" si="21"/>
        <v>3.0899067696595247E-5</v>
      </c>
      <c r="AO114">
        <f t="shared" si="21"/>
        <v>8.4484728585216081E-6</v>
      </c>
      <c r="AP114">
        <f t="shared" si="21"/>
        <v>7.1732464897844937E-6</v>
      </c>
      <c r="AQ114">
        <f t="shared" si="21"/>
        <v>2.035085066572533E-8</v>
      </c>
      <c r="AR114">
        <f t="shared" si="21"/>
        <v>2.2506547392839679E-5</v>
      </c>
      <c r="AS114">
        <f t="shared" si="21"/>
        <v>1.3052222202410573E-9</v>
      </c>
      <c r="AT114">
        <f t="shared" si="21"/>
        <v>9.1282229204658294E-7</v>
      </c>
      <c r="AU114">
        <f t="shared" si="21"/>
        <v>3.6736332055824863E-8</v>
      </c>
      <c r="AV114">
        <f t="shared" si="21"/>
        <v>9.5630884178428204E-7</v>
      </c>
      <c r="AW114">
        <f t="shared" si="21"/>
        <v>1.1305131113415738E-8</v>
      </c>
      <c r="AX114">
        <f t="shared" si="21"/>
        <v>5.361379201081776E-7</v>
      </c>
      <c r="AY114">
        <f t="shared" si="21"/>
        <v>2.3097479759900551E-5</v>
      </c>
      <c r="AZ114">
        <f t="shared" si="21"/>
        <v>9.0720850874407864E-6</v>
      </c>
      <c r="BA114">
        <f t="shared" si="21"/>
        <v>3.0924716393934436E-6</v>
      </c>
      <c r="BB114">
        <f t="shared" si="21"/>
        <v>2.5691187521105525E-5</v>
      </c>
      <c r="BC114">
        <f t="shared" si="21"/>
        <v>4.8187839288126063E-5</v>
      </c>
      <c r="BD114">
        <f t="shared" si="21"/>
        <v>5.628092978877904E-5</v>
      </c>
      <c r="BE114">
        <f t="shared" si="21"/>
        <v>3.9160360182099103E-6</v>
      </c>
    </row>
    <row r="115" spans="1:71">
      <c r="A115" t="s">
        <v>126</v>
      </c>
      <c r="B115" s="28">
        <v>0.44154437924861373</v>
      </c>
      <c r="C115" s="28">
        <v>0.42761618148252611</v>
      </c>
      <c r="D115" s="28">
        <v>0.41846123489196563</v>
      </c>
      <c r="E115" s="28">
        <v>0.41764083234617183</v>
      </c>
      <c r="F115" s="28">
        <v>0.40553989479571573</v>
      </c>
      <c r="G115" s="28">
        <v>0.39342031173285513</v>
      </c>
      <c r="H115" s="28">
        <v>0.37391710575785214</v>
      </c>
      <c r="I115" s="28">
        <v>0.35506649271700308</v>
      </c>
      <c r="J115">
        <v>2</v>
      </c>
      <c r="K115">
        <v>30</v>
      </c>
      <c r="L115">
        <v>2</v>
      </c>
      <c r="M115" t="s">
        <v>6</v>
      </c>
      <c r="Q115">
        <v>10</v>
      </c>
      <c r="R115">
        <f t="array" ref="R115">MIN(IF($J$98:$J$146=R$95,IF($K$98:$K$146=R$96,$B$98:$B$146,""),""))</f>
        <v>0.32018570906866162</v>
      </c>
      <c r="S115">
        <f t="array" ref="S115">MIN(IF($J$98:$J$146=S$95,IF($K$98:$K$146=S$96,$B$98:$B$146,""),""))</f>
        <v>0.35613518333002075</v>
      </c>
      <c r="T115">
        <f t="array" ref="T115">MIN(IF($J$98:$J$146=T$95,IF($K$98:$K$146=T$96,$B$98:$B$146,""),""))</f>
        <v>0.35569107528288191</v>
      </c>
      <c r="U115">
        <f t="array" ref="U115">MIN(IF($J$98:$J$146=U$95,IF($K$98:$K$146=U$96,$B$98:$B$146,""),""))</f>
        <v>0.39449893928510665</v>
      </c>
      <c r="V115">
        <f t="array" ref="V115">MIN(IF($J$98:$J$146=V$95,IF($K$98:$K$146=V$96,$B$98:$B$146,""),""))</f>
        <v>0.45374485579541701</v>
      </c>
      <c r="W115">
        <f t="array" ref="W115">MIN(IF($J$98:$J$146=W$95,IF($K$98:$K$146=W$96,$B$98:$B$146,""),""))</f>
        <v>0.36029858233963064</v>
      </c>
      <c r="X115">
        <f t="array" ref="X115">MIN(IF($J$98:$J$146=X$95,IF($K$98:$K$146=X$96,$B$98:$B$146,""),""))</f>
        <v>0.32870084458730209</v>
      </c>
      <c r="Y115">
        <f t="array" ref="Y115">MIN(IF($J$98:$J$146=Y$95,IF($K$98:$K$146=Y$96,$B$98:$B$146,""),""))</f>
        <v>0.44154437924861373</v>
      </c>
      <c r="Z115">
        <f t="array" ref="Z115">MIN(IF($J$98:$J$146=Z$95,IF($K$98:$K$146=Z$96,$B$98:$B$146,""),""))</f>
        <v>0.4101903032393861</v>
      </c>
      <c r="AA115">
        <f t="array" ref="AA115">MIN(IF($J$98:$J$146=AA$95,IF($K$98:$K$146=AA$96,$B$98:$B$146,""),""))</f>
        <v>0.4225206491645262</v>
      </c>
      <c r="AB115">
        <f t="array" ref="AB115">MIN(IF($J$98:$J$146=AB$95,IF($K$98:$K$146=AB$96,$B$98:$B$146,""),""))</f>
        <v>0.33162160123184575</v>
      </c>
      <c r="AC115">
        <f t="array" ref="AC115">MIN(IF($J$98:$J$146=AC$95,IF($K$98:$K$146=AC$96,$B$98:$B$146,""),""))</f>
        <v>0.33941071717388954</v>
      </c>
      <c r="AD115">
        <f t="array" ref="AD115">MIN(IF($J$98:$J$146=AD$95,IF($K$98:$K$146=AD$96,$B$98:$B$146,""),""))</f>
        <v>0.35793998585039599</v>
      </c>
      <c r="AE115">
        <f t="array" ref="AE115">MIN(IF($J$98:$J$146=AE$95,IF($K$98:$K$146=AE$96,$B$98:$B$146,""),""))</f>
        <v>0.46417698284720588</v>
      </c>
      <c r="AF115">
        <f t="array" ref="AF115">MIN(IF($J$98:$J$146=AF$95,IF($K$98:$K$146=AF$96,$B$98:$B$146,""),""))</f>
        <v>0.48315038670263577</v>
      </c>
      <c r="AG115">
        <f t="array" ref="AG115">MIN(IF($J$98:$J$146=AG$95,IF($K$98:$K$146=AG$96,$B$98:$B$146,""),""))</f>
        <v>0.3557906967069599</v>
      </c>
      <c r="AH115">
        <f t="array" ref="AH115">MIN(IF($J$98:$J$146=AH$95,IF($K$98:$K$146=AH$96,$B$98:$B$146,""),""))</f>
        <v>0.3697312928313925</v>
      </c>
      <c r="AI115">
        <f t="array" ref="AI115">MIN(IF($J$98:$J$146=AI$95,IF($K$98:$K$146=AI$96,$B$98:$B$146,""),""))</f>
        <v>0.38109198197652805</v>
      </c>
      <c r="AJ115">
        <f t="array" ref="AJ115">MIN(IF($J$98:$J$146=AJ$95,IF($K$98:$K$146=AJ$96,$B$98:$B$146,""),""))</f>
        <v>0.4239372178279755</v>
      </c>
      <c r="AL115" t="s">
        <v>169</v>
      </c>
      <c r="AM115">
        <f>SQRT(AVERAGE(AM107:AM114))</f>
        <v>7.0857930180752166E-3</v>
      </c>
      <c r="AN115">
        <f t="shared" ref="AN115:BE115" si="23">SQRT(AVERAGE(AN107:AN114))</f>
        <v>4.1520189079736801E-3</v>
      </c>
      <c r="AO115">
        <f t="shared" si="23"/>
        <v>3.4813857922374038E-3</v>
      </c>
      <c r="AP115">
        <f t="shared" si="23"/>
        <v>5.2892815600891277E-3</v>
      </c>
      <c r="AQ115">
        <f t="shared" si="23"/>
        <v>4.8767550893604418E-3</v>
      </c>
      <c r="AR115">
        <f t="shared" si="23"/>
        <v>3.4596807255634241E-3</v>
      </c>
      <c r="AS115">
        <f t="shared" si="23"/>
        <v>1.9491479500760101E-3</v>
      </c>
      <c r="AT115">
        <f t="shared" si="23"/>
        <v>3.1107800333210851E-3</v>
      </c>
      <c r="AU115">
        <f t="shared" si="23"/>
        <v>2.9485583194753628E-3</v>
      </c>
      <c r="AV115">
        <f t="shared" si="23"/>
        <v>3.3251373389198246E-3</v>
      </c>
      <c r="AW115">
        <f t="shared" si="23"/>
        <v>2.5370580537209487E-3</v>
      </c>
      <c r="AX115">
        <f t="shared" si="23"/>
        <v>2.8852742781364181E-3</v>
      </c>
      <c r="AY115">
        <f t="shared" si="23"/>
        <v>3.8049314210763315E-3</v>
      </c>
      <c r="AZ115">
        <f t="shared" si="23"/>
        <v>3.151130209828525E-3</v>
      </c>
      <c r="BA115">
        <f t="shared" si="23"/>
        <v>4.3550486940031061E-3</v>
      </c>
      <c r="BB115">
        <f t="shared" si="23"/>
        <v>5.531147338339145E-3</v>
      </c>
      <c r="BC115">
        <f t="shared" si="23"/>
        <v>6.0734386942849659E-3</v>
      </c>
      <c r="BD115">
        <f t="shared" si="23"/>
        <v>5.342056098822134E-3</v>
      </c>
      <c r="BE115">
        <f t="shared" si="23"/>
        <v>4.273153981724823E-3</v>
      </c>
    </row>
    <row r="116" spans="1:71">
      <c r="A116" t="s">
        <v>127</v>
      </c>
      <c r="B116" s="28">
        <v>0.44407522724163717</v>
      </c>
      <c r="C116" s="28">
        <v>0.42643416270765422</v>
      </c>
      <c r="D116" s="28">
        <v>0.42762386568992505</v>
      </c>
      <c r="E116" s="28">
        <v>0.42678735578051591</v>
      </c>
      <c r="F116" s="28">
        <v>0.41236220712048371</v>
      </c>
      <c r="G116" s="28">
        <v>0.40083695947973624</v>
      </c>
      <c r="H116" s="28">
        <v>0.38213631572716866</v>
      </c>
      <c r="I116" s="28">
        <v>0.35942042440943756</v>
      </c>
      <c r="J116">
        <v>2</v>
      </c>
      <c r="K116">
        <v>30</v>
      </c>
      <c r="L116">
        <v>3</v>
      </c>
      <c r="M116" t="s">
        <v>6</v>
      </c>
      <c r="Q116">
        <v>20</v>
      </c>
      <c r="R116">
        <f t="array" ref="R116">MIN(IF($J$98:$J$146=R$95,IF($K$98:$K$146=R$96,$C$98:$C$146,""),""))</f>
        <v>0.35637885080932596</v>
      </c>
      <c r="S116">
        <f t="array" ref="S116">MIN(IF($J$98:$J$146=S$95,IF($K$98:$K$146=S$96,$C$98:$C$146,""),""))</f>
        <v>0.34415271830756278</v>
      </c>
      <c r="T116">
        <f t="array" ref="T116">MIN(IF($J$98:$J$146=T$95,IF($K$98:$K$146=T$96,$C$98:$C$146,""),""))</f>
        <v>0.34922865137769576</v>
      </c>
      <c r="U116">
        <f t="array" ref="U116">MIN(IF($J$98:$J$146=U$95,IF($K$98:$K$146=U$96,$C$98:$C$146,""),""))</f>
        <v>0.3902498010501762</v>
      </c>
      <c r="V116">
        <f t="array" ref="V116">MIN(IF($J$98:$J$146=V$95,IF($K$98:$K$146=V$96,$C$98:$C$146,""),""))</f>
        <v>0.44897190464789732</v>
      </c>
      <c r="W116">
        <f t="array" ref="W116">MIN(IF($J$98:$J$146=W$95,IF($K$98:$K$146=W$96,$C$98:$C$146,""),""))</f>
        <v>0.35448130032296932</v>
      </c>
      <c r="X116">
        <f t="array" ref="X116">MIN(IF($J$98:$J$146=X$95,IF($K$98:$K$146=X$96,$C$98:$C$146,""),""))</f>
        <v>0.32006333903410206</v>
      </c>
      <c r="Y116">
        <f t="array" ref="Y116">MIN(IF($J$98:$J$146=Y$95,IF($K$98:$K$146=Y$96,$C$98:$C$146,""),""))</f>
        <v>0.42643416270765422</v>
      </c>
      <c r="Z116">
        <f t="array" ref="Z116">MIN(IF($J$98:$J$146=Z$95,IF($K$98:$K$146=Z$96,$C$98:$C$146,""),""))</f>
        <v>0.40209407464874525</v>
      </c>
      <c r="AA116">
        <f t="array" ref="AA116">MIN(IF($J$98:$J$146=AA$95,IF($K$98:$K$146=AA$96,$C$98:$C$146,""),""))</f>
        <v>0.41920756014225302</v>
      </c>
      <c r="AB116">
        <f t="array" ref="AB116">MIN(IF($J$98:$J$146=AB$95,IF($K$98:$K$146=AB$96,$C$98:$C$146,""),""))</f>
        <v>0.32008961302436206</v>
      </c>
      <c r="AC116">
        <f t="array" ref="AC116">MIN(IF($J$98:$J$146=AC$95,IF($K$98:$K$146=AC$96,$C$98:$C$146,""),""))</f>
        <v>0.31848891122492307</v>
      </c>
      <c r="AD116">
        <f t="array" ref="AD116">MIN(IF($J$98:$J$146=AD$95,IF($K$98:$K$146=AD$96,$C$98:$C$146,""),""))</f>
        <v>0.34683840472976812</v>
      </c>
      <c r="AE116">
        <f t="array" ref="AE116">MIN(IF($J$98:$J$146=AE$95,IF($K$98:$K$146=AE$96,$C$98:$C$146,""),""))</f>
        <v>0.455033591887755</v>
      </c>
      <c r="AF116">
        <f t="array" ref="AF116">MIN(IF($J$98:$J$146=AF$95,IF($K$98:$K$146=AF$96,$C$98:$C$146,""),""))</f>
        <v>0.46746624414513144</v>
      </c>
      <c r="AG116">
        <f t="array" ref="AG116">MIN(IF($J$98:$J$146=AG$95,IF($K$98:$K$146=AG$96,$C$98:$C$146,""),""))</f>
        <v>0.32131260801955913</v>
      </c>
      <c r="AH116">
        <f t="array" ref="AH116">MIN(IF($J$98:$J$146=AH$95,IF($K$98:$K$146=AH$96,$C$98:$C$146,""),""))</f>
        <v>0.35552225877980037</v>
      </c>
      <c r="AI116">
        <f t="array" ref="AI116">MIN(IF($J$98:$J$146=AI$95,IF($K$98:$K$146=AI$96,$C$98:$C$146,""),""))</f>
        <v>0.36428401120100834</v>
      </c>
      <c r="AJ116">
        <f t="array" ref="AJ116">MIN(IF($J$98:$J$146=AJ$95,IF($K$98:$K$146=AJ$96,$C$98:$C$146,""),""))</f>
        <v>0.41106772806831254</v>
      </c>
    </row>
    <row r="117" spans="1:71">
      <c r="A117" t="s">
        <v>130</v>
      </c>
      <c r="B117" s="28">
        <v>0.4101903032393861</v>
      </c>
      <c r="C117" s="28">
        <v>0.40209407464874525</v>
      </c>
      <c r="D117" s="28">
        <v>0.39924643562720968</v>
      </c>
      <c r="E117" s="28">
        <v>0.39678964902039443</v>
      </c>
      <c r="F117" s="28">
        <v>0.39611961630944481</v>
      </c>
      <c r="G117" s="28">
        <v>0.38806061175830137</v>
      </c>
      <c r="H117" s="28">
        <v>0.37436216522333199</v>
      </c>
      <c r="I117" s="28">
        <v>0.359584221542944</v>
      </c>
      <c r="J117">
        <v>2</v>
      </c>
      <c r="K117">
        <v>60</v>
      </c>
      <c r="L117">
        <v>3</v>
      </c>
      <c r="M117" t="s">
        <v>6</v>
      </c>
      <c r="Q117">
        <v>60</v>
      </c>
      <c r="R117">
        <f t="array" ref="R117">MIN(IF($J$98:$J$146=R$95,IF($K$98:$K$146=R$96,$D$98:$D$146,""),""))</f>
        <v>0.31321150185962077</v>
      </c>
      <c r="S117">
        <f t="array" ref="S117">MIN(IF($J$98:$J$146=S$95,IF($K$98:$K$146=S$96,$D$98:$D$146,""),""))</f>
        <v>0.3301855415863385</v>
      </c>
      <c r="T117">
        <f t="array" ref="T117">MIN(IF($J$98:$J$146=T$95,IF($K$98:$K$146=T$96,$D$98:$D$146,""),""))</f>
        <v>0.34149583644841314</v>
      </c>
      <c r="U117">
        <f t="array" ref="U117">MIN(IF($J$98:$J$146=U$95,IF($K$98:$K$146=U$96,$D$98:$D$146,""),""))</f>
        <v>0.37962695546285058</v>
      </c>
      <c r="V117">
        <f t="array" ref="V117">MIN(IF($J$98:$J$146=V$95,IF($K$98:$K$146=V$96,$D$98:$D$146,""),""))</f>
        <v>0.43861201068428846</v>
      </c>
      <c r="W117">
        <f t="array" ref="W117">MIN(IF($J$98:$J$146=W$95,IF($K$98:$K$146=W$96,$D$98:$D$146,""),""))</f>
        <v>0.33531410188345689</v>
      </c>
      <c r="X117">
        <f t="array" ref="X117">MIN(IF($J$98:$J$146=X$95,IF($K$98:$K$146=X$96,$D$98:$D$146,""),""))</f>
        <v>0.30781101838154523</v>
      </c>
      <c r="Y117">
        <f t="array" ref="Y117">MIN(IF($J$98:$J$146=Y$95,IF($K$98:$K$146=Y$96,$D$98:$D$146,""),""))</f>
        <v>0.41846123489196563</v>
      </c>
      <c r="Z117">
        <f t="array" ref="Z117">MIN(IF($J$98:$J$146=Z$95,IF($K$98:$K$146=Z$96,$D$98:$D$146,""),""))</f>
        <v>0.39924643562720968</v>
      </c>
      <c r="AA117">
        <f t="array" ref="AA117">MIN(IF($J$98:$J$146=AA$95,IF($K$98:$K$146=AA$96,$D$98:$D$146,""),""))</f>
        <v>0.38180111928184007</v>
      </c>
      <c r="AB117">
        <f t="array" ref="AB117">MIN(IF($J$98:$J$146=AB$95,IF($K$98:$K$146=AB$96,$D$98:$D$146,""),""))</f>
        <v>0.29093516864335822</v>
      </c>
      <c r="AC117">
        <f t="array" ref="AC117">MIN(IF($J$98:$J$146=AC$95,IF($K$98:$K$146=AC$96,$D$98:$D$146,""),""))</f>
        <v>0.31570685616612076</v>
      </c>
      <c r="AD117">
        <f t="array" ref="AD117">MIN(IF($J$98:$J$146=AD$95,IF($K$98:$K$146=AD$96,$D$98:$D$146,""),""))</f>
        <v>0.33067540467275297</v>
      </c>
      <c r="AE117">
        <f t="array" ref="AE117">MIN(IF($J$98:$J$146=AE$95,IF($K$98:$K$146=AE$96,$D$98:$D$146,""),""))</f>
        <v>0.43528536633189174</v>
      </c>
      <c r="AF117">
        <f t="array" ref="AF117">MIN(IF($J$98:$J$146=AF$95,IF($K$98:$K$146=AF$96,$D$98:$D$146,""),""))</f>
        <v>0.42465378802524584</v>
      </c>
      <c r="AG117">
        <f t="array" ref="AG117">MIN(IF($J$98:$J$146=AG$95,IF($K$98:$K$146=AG$96,$D$98:$D$146,""),""))</f>
        <v>0.29358889279875511</v>
      </c>
      <c r="AH117">
        <f t="array" ref="AH117">MIN(IF($J$98:$J$146=AH$95,IF($K$98:$K$146=AH$96,$D$98:$D$146,""),""))</f>
        <v>0.33468038979119041</v>
      </c>
      <c r="AI117">
        <f t="array" ref="AI117">MIN(IF($J$98:$J$146=AI$95,IF($K$98:$K$146=AI$96,$D$98:$D$146,""),""))</f>
        <v>0.33588113784855644</v>
      </c>
      <c r="AJ117">
        <f t="array" ref="AJ117">MIN(IF($J$98:$J$146=AJ$95,IF($K$98:$K$146=AJ$96,$D$98:$D$146,""),""))</f>
        <v>0.39758979538304973</v>
      </c>
      <c r="AW117" s="13" t="s">
        <v>170</v>
      </c>
    </row>
    <row r="118" spans="1:71" ht="13.5" customHeight="1">
      <c r="A118" t="s">
        <v>131</v>
      </c>
      <c r="B118" s="28">
        <v>0.43413601772645477</v>
      </c>
      <c r="C118" s="28">
        <v>0.42365949399966002</v>
      </c>
      <c r="D118" s="28">
        <v>0.402521021347366</v>
      </c>
      <c r="E118" s="28">
        <v>0.40098199219812009</v>
      </c>
      <c r="F118" s="28">
        <v>0.36636310760002105</v>
      </c>
      <c r="G118" s="28">
        <v>0.34693054677580693</v>
      </c>
      <c r="H118" s="28">
        <v>0.32475369301076873</v>
      </c>
      <c r="I118" s="28">
        <v>0.30860315820362139</v>
      </c>
      <c r="J118">
        <v>2</v>
      </c>
      <c r="K118">
        <v>100</v>
      </c>
      <c r="L118">
        <v>1</v>
      </c>
      <c r="M118" t="s">
        <v>6</v>
      </c>
      <c r="Q118">
        <v>100</v>
      </c>
      <c r="R118">
        <f t="array" ref="R118">MIN(IF($J$98:$J$146=R$95,IF($K$98:$K$146=R$96,$E$98:$E$146,""),""))</f>
        <v>0.31026030786422082</v>
      </c>
      <c r="S118">
        <f t="array" ref="S118">MIN(IF($J$98:$J$146=S$95,IF($K$98:$K$146=S$96,$E$98:$E$146,""),""))</f>
        <v>0.32810808635024657</v>
      </c>
      <c r="T118">
        <f t="array" ref="T118">MIN(IF($J$98:$J$146=T$95,IF($K$98:$K$146=T$96,$E$98:$E$146,""),""))</f>
        <v>0.33867888243846012</v>
      </c>
      <c r="U118">
        <f t="array" ref="U118">MIN(IF($J$98:$J$146=U$95,IF($K$98:$K$146=U$96,$E$98:$E$146,""),""))</f>
        <v>0.38272062628301906</v>
      </c>
      <c r="V118">
        <f t="array" ref="V118">MIN(IF($J$98:$J$146=V$95,IF($K$98:$K$146=V$96,$E$98:$E$146,""),""))</f>
        <v>0.43453319112231764</v>
      </c>
      <c r="W118">
        <f t="array" ref="W118">MIN(IF($J$98:$J$146=W$95,IF($K$98:$K$146=W$96,$E$98:$E$146,""),""))</f>
        <v>0.33396973159288446</v>
      </c>
      <c r="X118">
        <f t="array" ref="X118">MIN(IF($J$98:$J$146=X$95,IF($K$98:$K$146=X$96,$E$98:$E$146,""),""))</f>
        <v>0.30535674918250844</v>
      </c>
      <c r="Y118">
        <f t="array" ref="Y118">MIN(IF($J$98:$J$146=Y$95,IF($K$98:$K$146=Y$96,$E$98:$E$146,""),""))</f>
        <v>0.41764083234617183</v>
      </c>
      <c r="Z118">
        <f t="array" ref="Z118">MIN(IF($J$98:$J$146=Z$95,IF($K$98:$K$146=Z$96,$E$98:$E$146,""),""))</f>
        <v>0.39678964902039443</v>
      </c>
      <c r="AA118">
        <f t="array" ref="AA118">MIN(IF($J$98:$J$146=AA$95,IF($K$98:$K$146=AA$96,$E$98:$E$146,""),""))</f>
        <v>0.38074611328033431</v>
      </c>
      <c r="AB118">
        <f t="array" ref="AB118">MIN(IF($J$98:$J$146=AB$95,IF($K$98:$K$146=AB$96,$E$98:$E$146,""),""))</f>
        <v>0.29377003559039933</v>
      </c>
      <c r="AC118">
        <f t="array" ref="AC118">MIN(IF($J$98:$J$146=AC$95,IF($K$98:$K$146=AC$96,$E$98:$E$146,""),""))</f>
        <v>0.31736105106594908</v>
      </c>
      <c r="AD118">
        <f t="array" ref="AD118">MIN(IF($J$98:$J$146=AD$95,IF($K$98:$K$146=AD$96,$E$98:$E$146,""),""))</f>
        <v>0.32747713011398383</v>
      </c>
      <c r="AE118">
        <f t="array" ref="AE118">MIN(IF($J$98:$J$146=AE$95,IF($K$98:$K$146=AE$96,$E$98:$E$146,""),""))</f>
        <v>0.42619818474309323</v>
      </c>
      <c r="AF118">
        <f t="array" ref="AF118">MIN(IF($J$98:$J$146=AF$95,IF($K$98:$K$146=AF$96,$E$98:$E$146,""),""))</f>
        <v>0.42662326616955104</v>
      </c>
      <c r="AG118">
        <f t="array" ref="AG118">MIN(IF($J$98:$J$146=AG$95,IF($K$98:$K$146=AG$96,$E$98:$E$146,""),""))</f>
        <v>0.28821074556127718</v>
      </c>
      <c r="AH118">
        <f t="array" ref="AH118">MIN(IF($J$98:$J$146=AH$95,IF($K$98:$K$146=AH$96,$E$98:$E$146,""),""))</f>
        <v>0.3291273967767176</v>
      </c>
      <c r="AI118">
        <f t="array" ref="AI118">MIN(IF($J$98:$J$146=AI$95,IF($K$98:$K$146=AI$96,$E$98:$E$146,""),""))</f>
        <v>0.33703135218418773</v>
      </c>
      <c r="AJ118">
        <f t="array" ref="AJ118">MIN(IF($J$98:$J$146=AJ$95,IF($K$98:$K$146=AJ$96,$E$98:$E$146,""),""))</f>
        <v>0.3951191483518251</v>
      </c>
      <c r="AL118" t="s">
        <v>171</v>
      </c>
      <c r="AM118" t="s">
        <v>100</v>
      </c>
      <c r="AN118" t="s">
        <v>104</v>
      </c>
      <c r="AO118" s="30" t="s">
        <v>172</v>
      </c>
      <c r="AP118" s="30" t="s">
        <v>173</v>
      </c>
      <c r="AW118" s="31" t="s">
        <v>174</v>
      </c>
      <c r="AX118" s="32" t="s">
        <v>163</v>
      </c>
      <c r="AY118" s="32" t="s">
        <v>164</v>
      </c>
      <c r="AZ118" s="32" t="s">
        <v>165</v>
      </c>
      <c r="BA118" s="32" t="s">
        <v>166</v>
      </c>
      <c r="BB118" s="32" t="s">
        <v>80</v>
      </c>
      <c r="BC118" s="32" t="s">
        <v>171</v>
      </c>
    </row>
    <row r="119" spans="1:71" ht="5.0999999999999996" customHeight="1">
      <c r="A119" t="s">
        <v>132</v>
      </c>
      <c r="B119" s="28">
        <v>0.45581601074033645</v>
      </c>
      <c r="C119" s="28">
        <v>0.43242485611362674</v>
      </c>
      <c r="D119" s="28">
        <v>0.40161423113316652</v>
      </c>
      <c r="E119" s="28">
        <v>0.40025493885461677</v>
      </c>
      <c r="F119" s="28">
        <v>0.36225139223349823</v>
      </c>
      <c r="G119" s="28">
        <v>0.34729917716945136</v>
      </c>
      <c r="H119" s="28">
        <v>0.32285079521498056</v>
      </c>
      <c r="I119" s="28">
        <v>0.30659592505065714</v>
      </c>
      <c r="J119">
        <v>2</v>
      </c>
      <c r="K119">
        <v>100</v>
      </c>
      <c r="L119">
        <v>2</v>
      </c>
      <c r="M119" t="s">
        <v>6</v>
      </c>
      <c r="Q119">
        <v>330</v>
      </c>
      <c r="R119">
        <f t="array" ref="R119">MIN(IF($J$98:$J$146=R$95,IF($K$98:$K$146=R$96,$F$98:$F$146,""),""))</f>
        <v>0.27425940719983882</v>
      </c>
      <c r="S119">
        <f t="array" ref="S119">MIN(IF($J$98:$J$146=S$95,IF($K$98:$K$146=S$96,$F$98:$F$146,""),""))</f>
        <v>0.30186166528712277</v>
      </c>
      <c r="T119">
        <f t="array" ref="T119">MIN(IF($J$98:$J$146=T$95,IF($K$98:$K$146=T$96,$F$98:$F$146,""),""))</f>
        <v>0.33289768270561559</v>
      </c>
      <c r="U119">
        <f t="array" ref="U119">MIN(IF($J$98:$J$146=U$95,IF($K$98:$K$146=U$96,$F$98:$F$146,""),""))</f>
        <v>0.37711101835006283</v>
      </c>
      <c r="V119">
        <f t="array" ref="V119">MIN(IF($J$98:$J$146=V$95,IF($K$98:$K$146=V$96,$F$98:$F$146,""),""))</f>
        <v>0.43400555783261247</v>
      </c>
      <c r="W119">
        <f t="array" ref="W119">MIN(IF($J$98:$J$146=W$95,IF($K$98:$K$146=W$96,$F$98:$F$146,""),""))</f>
        <v>0.30402320140832056</v>
      </c>
      <c r="X119">
        <f t="array" ref="X119">MIN(IF($J$98:$J$146=X$95,IF($K$98:$K$146=X$96,$F$98:$F$146,""),""))</f>
        <v>0.29116384358187575</v>
      </c>
      <c r="Y119">
        <f t="array" ref="Y119">MIN(IF($J$98:$J$146=Y$95,IF($K$98:$K$146=Y$96,$F$98:$F$146,""),""))</f>
        <v>0.40553989479571573</v>
      </c>
      <c r="Z119">
        <f t="array" ref="Z119">MIN(IF($J$98:$J$146=Z$95,IF($K$98:$K$146=Z$96,$F$98:$F$146,""),""))</f>
        <v>0.39611961630944481</v>
      </c>
      <c r="AA119">
        <f t="array" ref="AA119">MIN(IF($J$98:$J$146=AA$95,IF($K$98:$K$146=AA$96,$F$98:$F$146,""),""))</f>
        <v>0.34293247712109437</v>
      </c>
      <c r="AB119">
        <f t="array" ref="AB119">MIN(IF($J$98:$J$146=AB$95,IF($K$98:$K$146=AB$96,$F$98:$F$146,""),""))</f>
        <v>0.26597797605078527</v>
      </c>
      <c r="AC119">
        <f t="array" ref="AC119">MIN(IF($J$98:$J$146=AC$95,IF($K$98:$K$146=AC$96,$F$98:$F$146,""),""))</f>
        <v>0.29416472712971831</v>
      </c>
      <c r="AD119">
        <f t="array" ref="AD119">MIN(IF($J$98:$J$146=AD$95,IF($K$98:$K$146=AD$96,$F$98:$F$146,""),""))</f>
        <v>0.29914153972488761</v>
      </c>
      <c r="AE119">
        <f t="array" ref="AE119">MIN(IF($J$98:$J$146=AE$95,IF($K$98:$K$146=AE$96,$F$98:$F$146,""),""))</f>
        <v>0.3988429576922769</v>
      </c>
      <c r="AF119">
        <f t="array" ref="AF119">MIN(IF($J$98:$J$146=AF$95,IF($K$98:$K$146=AF$96,$F$98:$F$146,""),""))</f>
        <v>0.38029848632204383</v>
      </c>
      <c r="AG119">
        <f t="array" ref="AG119">MIN(IF($J$98:$J$146=AG$95,IF($K$98:$K$146=AG$96,$F$98:$F$146,""),""))</f>
        <v>0.26092162809703701</v>
      </c>
      <c r="AH119">
        <f t="array" ref="AH119">MIN(IF($J$98:$J$146=AH$95,IF($K$98:$K$146=AH$96,$F$98:$F$146,""),""))</f>
        <v>0.30271315973490165</v>
      </c>
      <c r="AI119">
        <f t="array" ref="AI119">MIN(IF($J$98:$J$146=AI$95,IF($K$98:$K$146=AI$96,$F$98:$F$146,""),""))</f>
        <v>0.3111700814765998</v>
      </c>
      <c r="AJ119">
        <f t="array" ref="AJ119">MIN(IF($J$98:$J$146=AJ$95,IF($K$98:$K$146=AJ$96,$F$98:$F$146,""),""))</f>
        <v>0.37588866436997947</v>
      </c>
      <c r="AL119">
        <v>1</v>
      </c>
      <c r="AM119">
        <v>5</v>
      </c>
      <c r="AN119">
        <v>10</v>
      </c>
      <c r="AO119">
        <f>AVERAGEIFS($E$151:$E$534,$F$151:$F$534,$AN119,$A$151:$A$534,$AL119,$B$151:$B$534,$AM119)</f>
        <v>0.36205717404561433</v>
      </c>
      <c r="AP119">
        <f>VLOOKUP(CONCATENATE(AL119,"-",AM119),$AW$119:$BA$137,2,0)+(VLOOKUP(CONCATENATE(AL119,"-",AM119),$AW$119:$BA$137,3,0)-VLOOKUP(CONCATENATE(AL119,"-",AM119),$AW$119:$BA$137,2,0))/((1+ABS(VLOOKUP(CONCATENATE(AL119,"-",AM119),$AW$119:$BA$137,4,0)*AN119)^VLOOKUP(CONCATENATE(AL119,"-",AM119),$AW$119:$BA$137,5,0))^(1-1/VLOOKUP(CONCATENATE(AL119,"-",AM119),$AW$119:$BA$137,5,0)))</f>
        <v>0.36482651550883893</v>
      </c>
      <c r="AQ119">
        <f>AP119</f>
        <v>0.36482651550883893</v>
      </c>
      <c r="AR119">
        <v>-0.2</v>
      </c>
      <c r="AS119">
        <v>-0.2</v>
      </c>
      <c r="AV119">
        <v>10</v>
      </c>
      <c r="AW119" s="31" t="str">
        <f>CONCATENATE(BC119,"-",BB119)</f>
        <v>1-5</v>
      </c>
      <c r="AX119" s="32">
        <v>0</v>
      </c>
      <c r="AY119" s="32">
        <v>0.38982657755517641</v>
      </c>
      <c r="AZ119" s="32">
        <v>0.13579153059745436</v>
      </c>
      <c r="BA119" s="32">
        <v>1.0822268482218076</v>
      </c>
      <c r="BB119" s="32">
        <v>5</v>
      </c>
      <c r="BC119" s="32">
        <v>1</v>
      </c>
      <c r="BL119" s="33"/>
      <c r="BM119" s="33"/>
      <c r="BN119" s="33"/>
      <c r="BO119" s="33"/>
      <c r="BP119" s="33"/>
      <c r="BQ119" s="33"/>
      <c r="BR119" s="33"/>
      <c r="BS119" s="33"/>
    </row>
    <row r="120" spans="1:71" ht="12" customHeight="1">
      <c r="A120" t="s">
        <v>133</v>
      </c>
      <c r="B120" s="28">
        <v>0.4225206491645262</v>
      </c>
      <c r="C120" s="28">
        <v>0.41920756014225302</v>
      </c>
      <c r="D120" s="28">
        <v>0.38180111928184007</v>
      </c>
      <c r="E120" s="28">
        <v>0.38074611328033431</v>
      </c>
      <c r="F120" s="28">
        <v>0.34293247712109437</v>
      </c>
      <c r="G120" s="28">
        <v>0.33032793173468117</v>
      </c>
      <c r="H120" s="28">
        <v>0.30893166966905145</v>
      </c>
      <c r="I120" s="28">
        <v>0.29244026006656376</v>
      </c>
      <c r="J120">
        <v>2</v>
      </c>
      <c r="K120">
        <v>100</v>
      </c>
      <c r="L120">
        <v>3</v>
      </c>
      <c r="M120" t="s">
        <v>6</v>
      </c>
      <c r="Q120">
        <v>1000</v>
      </c>
      <c r="R120">
        <f t="array" ref="R120">MIN(IF($J$98:$J$146=R$95,IF($K$98:$K$146=R$96,$G$98:$G$146,""),""))</f>
        <v>0.2631511863227432</v>
      </c>
      <c r="S120">
        <f t="array" ref="S120">MIN(IF($J$98:$J$146=S$95,IF($K$98:$K$146=S$96,$G$98:$G$146,""),""))</f>
        <v>0.2823669737412971</v>
      </c>
      <c r="T120">
        <f t="array" ref="T120">MIN(IF($J$98:$J$146=T$95,IF($K$98:$K$146=T$96,$G$98:$G$146,""),""))</f>
        <v>0.32137210616816098</v>
      </c>
      <c r="U120">
        <f t="array" ref="U120">MIN(IF($J$98:$J$146=U$95,IF($K$98:$K$146=U$96,$G$98:$G$146,""),""))</f>
        <v>0.3707186744264615</v>
      </c>
      <c r="V120">
        <f t="array" ref="V120">MIN(IF($J$98:$J$146=V$95,IF($K$98:$K$146=V$96,$G$98:$G$146,""),""))</f>
        <v>0.38692353973014021</v>
      </c>
      <c r="W120">
        <f t="array" ref="W120">MIN(IF($J$98:$J$146=W$95,IF($K$98:$K$146=W$96,$G$98:$G$146,""),""))</f>
        <v>0.28840294305678993</v>
      </c>
      <c r="X120">
        <f t="array" ref="X120">MIN(IF($J$98:$J$146=X$95,IF($K$98:$K$146=X$96,$G$98:$G$146,""),""))</f>
        <v>0.27495425166265469</v>
      </c>
      <c r="Y120">
        <f t="array" ref="Y120">MIN(IF($J$98:$J$146=Y$95,IF($K$98:$K$146=Y$96,$G$98:$G$146,""),""))</f>
        <v>0.39342031173285513</v>
      </c>
      <c r="Z120">
        <f t="array" ref="Z120">MIN(IF($J$98:$J$146=Z$95,IF($K$98:$K$146=Z$96,$G$98:$G$146,""),""))</f>
        <v>0.38806061175830137</v>
      </c>
      <c r="AA120">
        <f t="array" ref="AA120">MIN(IF($J$98:$J$146=AA$95,IF($K$98:$K$146=AA$96,$G$98:$G$146,""),""))</f>
        <v>0.33032793173468117</v>
      </c>
      <c r="AB120">
        <f t="array" ref="AB120">MIN(IF($J$98:$J$146=AB$95,IF($K$98:$K$146=AB$96,$G$98:$G$146,""),""))</f>
        <v>0.24889390653332299</v>
      </c>
      <c r="AC120">
        <f t="array" ref="AC120">MIN(IF($J$98:$J$146=AC$95,IF($K$98:$K$146=AC$96,$G$98:$G$146,""),""))</f>
        <v>0.27587459488502464</v>
      </c>
      <c r="AD120">
        <f t="array" ref="AD120">MIN(IF($J$98:$J$146=AD$95,IF($K$98:$K$146=AD$96,$G$98:$G$146,""),""))</f>
        <v>0.28427236853060939</v>
      </c>
      <c r="AE120">
        <f t="array" ref="AE120">MIN(IF($J$98:$J$146=AE$95,IF($K$98:$K$146=AE$96,$G$98:$G$146,""),""))</f>
        <v>0.37858884780054264</v>
      </c>
      <c r="AF120">
        <f t="array" ref="AF120">MIN(IF($J$98:$J$146=AF$95,IF($K$98:$K$146=AF$96,$G$98:$G$146,""),""))</f>
        <v>0.34380529199097781</v>
      </c>
      <c r="AG120">
        <f t="array" ref="AG120">MIN(IF($J$98:$J$146=AG$95,IF($K$98:$K$146=AG$96,$G$98:$G$146,""),""))</f>
        <v>0.24485961934403044</v>
      </c>
      <c r="AH120">
        <f t="array" ref="AH120">MIN(IF($J$98:$J$146=AH$95,IF($K$98:$K$146=AH$96,$G$98:$G$146,""),""))</f>
        <v>0.27365374696659722</v>
      </c>
      <c r="AI120">
        <f t="array" ref="AI120">MIN(IF($J$98:$J$146=AI$95,IF($K$98:$K$146=AI$96,$G$98:$G$146,""),""))</f>
        <v>0.28430701118636442</v>
      </c>
      <c r="AJ120">
        <f t="array" ref="AJ120">MIN(IF($J$98:$J$146=AJ$95,IF($K$98:$K$146=AJ$96,$G$98:$G$146,""),""))</f>
        <v>0.35621567644224267</v>
      </c>
      <c r="AL120">
        <v>1</v>
      </c>
      <c r="AM120">
        <v>15</v>
      </c>
      <c r="AN120">
        <v>10</v>
      </c>
      <c r="AO120">
        <f t="shared" ref="AO120:AO183" si="24">AVERAGEIFS($E$151:$E$534,$F$151:$F$534,$AN120,$A$151:$A$534,$AL120,$B$151:$B$534,$AM120)</f>
        <v>0.36888900447407702</v>
      </c>
      <c r="AP120">
        <f t="shared" ref="AP120:AP183" si="25">VLOOKUP(CONCATENATE(AL120,"-",AM120),$AW$119:$BA$137,2,0)+(VLOOKUP(CONCATENATE(AL120,"-",AM120),$AW$119:$BA$137,3,0)-VLOOKUP(CONCATENATE(AL120,"-",AM120),$AW$119:$BA$137,2,0))/((1+ABS(VLOOKUP(CONCATENATE(AL120,"-",AM120),$AW$119:$BA$137,4,0)*$AN120)^VLOOKUP(CONCATENATE(AL120,"-",AM120),$AW$119:$BA$137,5,0))^(1-1/VLOOKUP(CONCATENATE(AL120,"-",AM120),$AW$119:$BA$137,5,0)))</f>
        <v>0.36492430140490217</v>
      </c>
      <c r="AQ120">
        <f t="shared" ref="AQ120:AQ183" si="26">AP120</f>
        <v>0.36492430140490217</v>
      </c>
      <c r="AR120">
        <v>0.7</v>
      </c>
      <c r="AS120">
        <v>0.7</v>
      </c>
      <c r="AV120">
        <v>20</v>
      </c>
      <c r="AW120" s="31" t="str">
        <f t="shared" ref="AW120:AW137" si="27">CONCATENATE(BC120,"-",BB120)</f>
        <v>1-15</v>
      </c>
      <c r="AX120" s="32">
        <v>0</v>
      </c>
      <c r="AY120" s="32">
        <v>0.3725892523573851</v>
      </c>
      <c r="AZ120" s="32">
        <v>4.2997083712330318E-2</v>
      </c>
      <c r="BA120" s="32">
        <v>1.0648102001029454</v>
      </c>
      <c r="BB120" s="32">
        <v>15</v>
      </c>
      <c r="BC120" s="32">
        <v>1</v>
      </c>
      <c r="BL120" s="33"/>
      <c r="BM120" s="34" t="s">
        <v>100</v>
      </c>
      <c r="BN120" s="34" t="s">
        <v>163</v>
      </c>
      <c r="BO120" s="34" t="s">
        <v>164</v>
      </c>
      <c r="BP120" s="34" t="s">
        <v>165</v>
      </c>
      <c r="BQ120" s="34" t="s">
        <v>166</v>
      </c>
      <c r="BR120" s="34" t="s">
        <v>23</v>
      </c>
      <c r="BS120" s="33"/>
    </row>
    <row r="121" spans="1:71" ht="12" customHeight="1">
      <c r="A121" t="s">
        <v>134</v>
      </c>
      <c r="B121" s="28">
        <v>0.34668755193515988</v>
      </c>
      <c r="C121" s="28">
        <v>0.32269308986706957</v>
      </c>
      <c r="D121" s="28">
        <v>0.29093516864335822</v>
      </c>
      <c r="E121" s="28">
        <v>0.29377003559039933</v>
      </c>
      <c r="F121" s="28">
        <v>0.26771890534504439</v>
      </c>
      <c r="G121" s="28">
        <v>0.24889390653332299</v>
      </c>
      <c r="H121" s="28">
        <v>0.22849398163991161</v>
      </c>
      <c r="I121" s="28">
        <v>0.20436981977685911</v>
      </c>
      <c r="J121">
        <v>3</v>
      </c>
      <c r="K121">
        <v>5</v>
      </c>
      <c r="L121">
        <v>1</v>
      </c>
      <c r="M121" t="s">
        <v>7</v>
      </c>
      <c r="Q121">
        <v>3000</v>
      </c>
      <c r="R121">
        <f t="array" ref="R121">MIN(IF($J$98:$J$146=R$95,IF($K$98:$K$146=R$96,$H$98:$H$146,""),""))</f>
        <v>0.24478412804081318</v>
      </c>
      <c r="S121">
        <f t="array" ref="S121">MIN(IF($J$98:$J$146=S$95,IF($K$98:$K$146=S$96,$H$98:$H$146,""),""))</f>
        <v>0.26509812709128422</v>
      </c>
      <c r="T121">
        <f t="array" ref="T121">MIN(IF($J$98:$J$146=T$95,IF($K$98:$K$146=T$96,$H$98:$H$146,""),""))</f>
        <v>0.30167183956260785</v>
      </c>
      <c r="U121">
        <f t="array" ref="U121">MIN(IF($J$98:$J$146=U$95,IF($K$98:$K$146=U$96,$H$98:$H$146,""),""))</f>
        <v>0.34877464434482219</v>
      </c>
      <c r="V121">
        <f t="array" ref="V121">MIN(IF($J$98:$J$146=V$95,IF($K$98:$K$146=V$96,$H$98:$H$146,""),""))</f>
        <v>0.28593307339560348</v>
      </c>
      <c r="W121">
        <f t="array" ref="W121">MIN(IF($J$98:$J$146=W$95,IF($K$98:$K$146=W$96,$H$98:$H$146,""),""))</f>
        <v>0.27024258188939176</v>
      </c>
      <c r="X121">
        <f t="array" ref="X121">MIN(IF($J$98:$J$146=X$95,IF($K$98:$K$146=X$96,$H$98:$H$146,""),""))</f>
        <v>0.25946762276330521</v>
      </c>
      <c r="Y121">
        <f t="array" ref="Y121">MIN(IF($J$98:$J$146=Y$95,IF($K$98:$K$146=Y$96,$H$98:$H$146,""),""))</f>
        <v>0.37391710575785214</v>
      </c>
      <c r="Z121">
        <f t="array" ref="Z121">MIN(IF($J$98:$J$146=Z$95,IF($K$98:$K$146=Z$96,$H$98:$H$146,""),""))</f>
        <v>0.37436216522333199</v>
      </c>
      <c r="AA121">
        <f t="array" ref="AA121">MIN(IF($J$98:$J$146=AA$95,IF($K$98:$K$146=AA$96,$H$98:$H$146,""),""))</f>
        <v>0.30893166966905145</v>
      </c>
      <c r="AB121">
        <f t="array" ref="AB121">MIN(IF($J$98:$J$146=AB$95,IF($K$98:$K$146=AB$96,$H$98:$H$146,""),""))</f>
        <v>0.2277793965880055</v>
      </c>
      <c r="AC121">
        <f t="array" ref="AC121">MIN(IF($J$98:$J$146=AC$95,IF($K$98:$K$146=AC$96,$H$98:$H$146,""),""))</f>
        <v>0.26015974333665426</v>
      </c>
      <c r="AD121">
        <f t="array" ref="AD121">MIN(IF($J$98:$J$146=AD$95,IF($K$98:$K$146=AD$96,$H$98:$H$146,""),""))</f>
        <v>0.26109890549952663</v>
      </c>
      <c r="AE121">
        <f t="array" ref="AE121">MIN(IF($J$98:$J$146=AE$95,IF($K$98:$K$146=AE$96,$H$98:$H$146,""),""))</f>
        <v>0.3486105167859494</v>
      </c>
      <c r="AF121">
        <f t="array" ref="AF121">MIN(IF($J$98:$J$146=AF$95,IF($K$98:$K$146=AF$96,$H$98:$H$146,""),""))</f>
        <v>0.31198397703699954</v>
      </c>
      <c r="AG121">
        <f t="array" ref="AG121">MIN(IF($J$98:$J$146=AG$95,IF($K$98:$K$146=AG$96,$H$98:$H$146,""),""))</f>
        <v>0.22619002405164049</v>
      </c>
      <c r="AH121">
        <f t="array" ref="AH121">MIN(IF($J$98:$J$146=AH$95,IF($K$98:$K$146=AH$96,$H$98:$H$146,""),""))</f>
        <v>0.2576138516038467</v>
      </c>
      <c r="AI121">
        <f t="array" ref="AI121">MIN(IF($J$98:$J$146=AI$95,IF($K$98:$K$146=AI$96,$H$98:$H$146,""),""))</f>
        <v>0.26900173978481434</v>
      </c>
      <c r="AJ121">
        <f t="array" ref="AJ121">MIN(IF($J$98:$J$146=AJ$95,IF($K$98:$K$146=AJ$96,$H$98:$H$146,""),""))</f>
        <v>0.33394297783239646</v>
      </c>
      <c r="AL121">
        <v>1</v>
      </c>
      <c r="AM121">
        <v>30</v>
      </c>
      <c r="AN121">
        <v>10</v>
      </c>
      <c r="AO121">
        <f t="shared" si="24"/>
        <v>0.37233806892646054</v>
      </c>
      <c r="AP121">
        <f t="shared" si="25"/>
        <v>0.36646827052577885</v>
      </c>
      <c r="AQ121">
        <f t="shared" si="26"/>
        <v>0.36646827052577885</v>
      </c>
      <c r="AV121">
        <v>30</v>
      </c>
      <c r="AW121" s="31" t="str">
        <f t="shared" si="27"/>
        <v>1-30</v>
      </c>
      <c r="AX121" s="32">
        <v>0</v>
      </c>
      <c r="AY121" s="32">
        <v>0.36753640415775302</v>
      </c>
      <c r="AZ121" s="32">
        <v>5.9132802195185716E-3</v>
      </c>
      <c r="BA121" s="32">
        <v>1.0643865543331996</v>
      </c>
      <c r="BB121" s="32">
        <v>30</v>
      </c>
      <c r="BC121" s="32">
        <v>1</v>
      </c>
      <c r="BL121" s="33"/>
      <c r="BM121" s="34">
        <v>10</v>
      </c>
      <c r="BN121" s="35">
        <v>0</v>
      </c>
      <c r="BO121" s="35">
        <v>0.38982657755517641</v>
      </c>
      <c r="BP121" s="35">
        <v>0.13579153059745436</v>
      </c>
      <c r="BQ121" s="35">
        <v>1.0822268482218076</v>
      </c>
      <c r="BR121" s="34" t="s">
        <v>5</v>
      </c>
      <c r="BS121" s="33"/>
    </row>
    <row r="122" spans="1:71" ht="12" customHeight="1">
      <c r="A122" t="s">
        <v>135</v>
      </c>
      <c r="B122" s="28">
        <v>0.34232938455777107</v>
      </c>
      <c r="C122" s="28">
        <v>0.3274438721515664</v>
      </c>
      <c r="D122" s="28">
        <v>0.30520910550460956</v>
      </c>
      <c r="E122" s="28">
        <v>0.3021796419244524</v>
      </c>
      <c r="F122" s="28">
        <v>0.27414775361176247</v>
      </c>
      <c r="G122" s="28">
        <v>0.25684989057691393</v>
      </c>
      <c r="H122" s="28">
        <v>0.23919672008513326</v>
      </c>
      <c r="I122" s="28">
        <v>0.21748556442733949</v>
      </c>
      <c r="J122">
        <v>3</v>
      </c>
      <c r="K122">
        <v>5</v>
      </c>
      <c r="L122">
        <v>2</v>
      </c>
      <c r="M122" t="s">
        <v>7</v>
      </c>
      <c r="Q122">
        <v>15000</v>
      </c>
      <c r="R122">
        <f t="array" ref="R122">MIN(IF($J$98:$J$146=R$95,IF($K$98:$K$146=R$96,$I$98:$I$146,""),""))</f>
        <v>0.1956220019807966</v>
      </c>
      <c r="S122">
        <f t="array" ref="S122">MIN(IF($J$98:$J$146=S$95,IF($K$98:$K$146=S$96,$I$98:$I$146,""),""))</f>
        <v>0.23002252127477008</v>
      </c>
      <c r="T122">
        <f t="array" ref="T122">MIN(IF($J$98:$J$146=T$95,IF($K$98:$K$146=T$96,$I$98:$I$146,""),""))</f>
        <v>0.26836550097434075</v>
      </c>
      <c r="U122">
        <f t="array" ref="U122">MIN(IF($J$98:$J$146=U$95,IF($K$98:$K$146=U$96,$I$98:$I$146,""),""))</f>
        <v>0.31067591637292469</v>
      </c>
      <c r="V122">
        <f t="array" ref="V122">MIN(IF($J$98:$J$146=V$95,IF($K$98:$K$146=V$96,$I$98:$I$146,""),""))</f>
        <v>0.1602083602229506</v>
      </c>
      <c r="W122">
        <f t="array" ref="W122">MIN(IF($J$98:$J$146=W$95,IF($K$98:$K$146=W$96,$I$98:$I$146,""),""))</f>
        <v>0.22985722019680024</v>
      </c>
      <c r="X122">
        <f t="array" ref="X122">MIN(IF($J$98:$J$146=X$95,IF($K$98:$K$146=X$96,$I$98:$I$146,""),""))</f>
        <v>0.23117693827518132</v>
      </c>
      <c r="Y122">
        <f t="array" ref="Y122">MIN(IF($J$98:$J$146=Y$95,IF($K$98:$K$146=Y$96,$I$98:$I$146,""),""))</f>
        <v>0.35506649271700308</v>
      </c>
      <c r="Z122">
        <f t="array" ref="Z122">MIN(IF($J$98:$J$146=Z$95,IF($K$98:$K$146=Z$96,$I$98:$I$146,""),""))</f>
        <v>0.359584221542944</v>
      </c>
      <c r="AA122">
        <f t="array" ref="AA122">MIN(IF($J$98:$J$146=AA$95,IF($K$98:$K$146=AA$96,$I$98:$I$146,""),""))</f>
        <v>0.29244026006656376</v>
      </c>
      <c r="AB122">
        <f t="array" ref="AB122">MIN(IF($J$98:$J$146=AB$95,IF($K$98:$K$146=AB$96,$I$98:$I$146,""),""))</f>
        <v>0.20319471843139189</v>
      </c>
      <c r="AC122">
        <f t="array" ref="AC122">MIN(IF($J$98:$J$146=AC$95,IF($K$98:$K$146=AC$96,$I$98:$I$146,""),""))</f>
        <v>0.24106131131136246</v>
      </c>
      <c r="AD122">
        <f t="array" ref="AD122">MIN(IF($J$98:$J$146=AD$95,IF($K$98:$K$146=AD$96,$I$98:$I$146,""),""))</f>
        <v>0.22260526892024649</v>
      </c>
      <c r="AE122">
        <f t="array" ref="AE122">MIN(IF($J$98:$J$146=AE$95,IF($K$98:$K$146=AE$96,$I$98:$I$146,""),""))</f>
        <v>0.31473500273945931</v>
      </c>
      <c r="AF122">
        <f t="array" ref="AF122">MIN(IF($J$98:$J$146=AF$95,IF($K$98:$K$146=AF$96,$I$98:$I$146,""),""))</f>
        <v>0.28089440222642054</v>
      </c>
      <c r="AG122">
        <f t="array" ref="AG122">MIN(IF($J$98:$J$146=AG$95,IF($K$98:$K$146=AG$96,$I$98:$I$146,""),""))</f>
        <v>0.19000976081769796</v>
      </c>
      <c r="AH122">
        <f t="array" ref="AH122">MIN(IF($J$98:$J$146=AH$95,IF($K$98:$K$146=AH$96,$I$98:$I$146,""),""))</f>
        <v>0.2100569688616569</v>
      </c>
      <c r="AI122">
        <f t="array" ref="AI122">MIN(IF($J$98:$J$146=AI$95,IF($K$98:$K$146=AI$96,$I$98:$I$146,""),""))</f>
        <v>0.22303027004779608</v>
      </c>
      <c r="AJ122">
        <f t="array" ref="AJ122">MIN(IF($J$98:$J$146=AJ$95,IF($K$98:$K$146=AJ$96,$I$98:$I$146,""),""))</f>
        <v>0.29568482417723835</v>
      </c>
      <c r="AL122">
        <v>1</v>
      </c>
      <c r="AM122">
        <v>60</v>
      </c>
      <c r="AN122">
        <v>10</v>
      </c>
      <c r="AO122">
        <f t="shared" si="24"/>
        <v>0.4107953949813109</v>
      </c>
      <c r="AP122">
        <f t="shared" si="25"/>
        <v>0.40017668288243757</v>
      </c>
      <c r="AQ122">
        <f t="shared" si="26"/>
        <v>0.40017668288243757</v>
      </c>
      <c r="AV122">
        <v>60</v>
      </c>
      <c r="AW122" s="31" t="str">
        <f t="shared" si="27"/>
        <v>1-60</v>
      </c>
      <c r="AX122" s="32">
        <v>0</v>
      </c>
      <c r="AY122" s="32">
        <v>0.40082801347229968</v>
      </c>
      <c r="AZ122" s="32">
        <v>3.7687959755649042E-3</v>
      </c>
      <c r="BA122" s="32">
        <v>1.0554857976858747</v>
      </c>
      <c r="BB122" s="32">
        <v>60</v>
      </c>
      <c r="BC122" s="32">
        <v>1</v>
      </c>
      <c r="BL122" s="33"/>
      <c r="BM122" s="34">
        <v>20</v>
      </c>
      <c r="BN122" s="35">
        <v>0</v>
      </c>
      <c r="BO122" s="35">
        <v>0.3725892523573851</v>
      </c>
      <c r="BP122" s="35">
        <v>4.2997083712330318E-2</v>
      </c>
      <c r="BQ122" s="35">
        <v>1.0648102001029454</v>
      </c>
      <c r="BR122" s="34" t="s">
        <v>5</v>
      </c>
      <c r="BS122" s="33"/>
    </row>
    <row r="123" spans="1:71" ht="12" customHeight="1">
      <c r="A123" t="s">
        <v>136</v>
      </c>
      <c r="B123" s="28">
        <v>0.33162160123184575</v>
      </c>
      <c r="C123" s="28">
        <v>0.32008961302436206</v>
      </c>
      <c r="D123" s="28">
        <v>0.29606614622478467</v>
      </c>
      <c r="E123" s="28">
        <v>0.29409285467907742</v>
      </c>
      <c r="F123" s="28">
        <v>0.26597797605078527</v>
      </c>
      <c r="G123" s="28">
        <v>0.24953991436727607</v>
      </c>
      <c r="H123" s="28">
        <v>0.2277793965880055</v>
      </c>
      <c r="I123" s="28">
        <v>0.20319471843139189</v>
      </c>
      <c r="J123">
        <v>3</v>
      </c>
      <c r="K123">
        <v>5</v>
      </c>
      <c r="L123">
        <v>3</v>
      </c>
      <c r="M123" t="s">
        <v>7</v>
      </c>
      <c r="AL123">
        <v>1</v>
      </c>
      <c r="AM123">
        <v>100</v>
      </c>
      <c r="AN123">
        <v>10</v>
      </c>
      <c r="AO123">
        <f t="shared" si="24"/>
        <v>0.4543732443849044</v>
      </c>
      <c r="AP123">
        <f t="shared" si="25"/>
        <v>0.44639528000849404</v>
      </c>
      <c r="AQ123">
        <f t="shared" si="26"/>
        <v>0.44639528000849404</v>
      </c>
      <c r="AV123">
        <v>100</v>
      </c>
      <c r="AW123" s="31" t="str">
        <f t="shared" si="27"/>
        <v>1-100</v>
      </c>
      <c r="AX123" s="32">
        <v>0.11076459609530487</v>
      </c>
      <c r="AY123" s="32">
        <v>0.4464198455131469</v>
      </c>
      <c r="AZ123" s="32">
        <v>6.3793505049282223E-4</v>
      </c>
      <c r="BA123" s="32">
        <v>1.7099692922932217</v>
      </c>
      <c r="BB123" s="32">
        <v>100</v>
      </c>
      <c r="BC123" s="32">
        <v>1</v>
      </c>
      <c r="BL123" s="33"/>
      <c r="BM123" s="34">
        <v>30</v>
      </c>
      <c r="BN123" s="35">
        <v>0</v>
      </c>
      <c r="BO123" s="35">
        <v>0.36753640415775302</v>
      </c>
      <c r="BP123" s="35">
        <v>5.9132802195185716E-3</v>
      </c>
      <c r="BQ123" s="35">
        <v>1.0643865543331996</v>
      </c>
      <c r="BR123" s="34" t="s">
        <v>5</v>
      </c>
      <c r="BS123" s="33"/>
    </row>
    <row r="124" spans="1:71" ht="12" customHeight="1">
      <c r="A124" t="s">
        <v>137</v>
      </c>
      <c r="B124" s="28">
        <v>0.33941071717388954</v>
      </c>
      <c r="C124" s="28">
        <v>0.31848891122492307</v>
      </c>
      <c r="D124" s="28">
        <v>0.31570685616612076</v>
      </c>
      <c r="E124" s="28">
        <v>0.31736105106594908</v>
      </c>
      <c r="F124" s="28">
        <v>0.29416472712971831</v>
      </c>
      <c r="G124" s="28">
        <v>0.27587459488502464</v>
      </c>
      <c r="H124" s="28">
        <v>0.26015974333665426</v>
      </c>
      <c r="I124" s="28">
        <v>0.24106131131136246</v>
      </c>
      <c r="J124">
        <v>3</v>
      </c>
      <c r="K124">
        <v>15</v>
      </c>
      <c r="L124">
        <v>1</v>
      </c>
      <c r="M124" t="s">
        <v>7</v>
      </c>
      <c r="Q124">
        <v>10</v>
      </c>
      <c r="R124">
        <f>R107-R99</f>
        <v>4.1871464976952655E-2</v>
      </c>
      <c r="S124">
        <f>S107-S99</f>
        <v>1.2753821144056321E-2</v>
      </c>
      <c r="T124">
        <f t="shared" ref="T124:AK125" si="28">T107-T99</f>
        <v>2.252383865892732E-2</v>
      </c>
      <c r="U124">
        <f t="shared" si="28"/>
        <v>1.6296455696204193E-2</v>
      </c>
      <c r="V124">
        <f t="shared" si="28"/>
        <v>6.2838858948738308E-4</v>
      </c>
      <c r="W124">
        <f t="shared" si="28"/>
        <v>8.5770778537402892E-4</v>
      </c>
      <c r="X124">
        <f t="shared" si="28"/>
        <v>5.8215743476597304E-3</v>
      </c>
      <c r="Y124">
        <f t="shared" si="28"/>
        <v>1.0657743198035197E-2</v>
      </c>
      <c r="Z124">
        <f t="shared" si="28"/>
        <v>0</v>
      </c>
      <c r="AA124">
        <f t="shared" si="28"/>
        <v>1.8325118196564016E-2</v>
      </c>
      <c r="AB124">
        <f t="shared" si="28"/>
        <v>6.4747060269009782E-3</v>
      </c>
      <c r="AC124">
        <f t="shared" si="28"/>
        <v>8.6110064427217803E-3</v>
      </c>
      <c r="AD124">
        <f t="shared" si="28"/>
        <v>4.7016410192520786E-3</v>
      </c>
      <c r="AE124">
        <f t="shared" si="28"/>
        <v>7.776182223026562E-3</v>
      </c>
      <c r="AF124">
        <f t="shared" si="28"/>
        <v>2.5926706274713163E-3</v>
      </c>
      <c r="AG124">
        <f t="shared" si="28"/>
        <v>1.0810507570932271E-2</v>
      </c>
      <c r="AH124">
        <f t="shared" si="28"/>
        <v>9.2264675293515785E-3</v>
      </c>
      <c r="AI124">
        <f t="shared" si="28"/>
        <v>1.6485570100867764E-2</v>
      </c>
      <c r="AJ124">
        <f t="shared" si="28"/>
        <v>2.8431021365959042E-2</v>
      </c>
      <c r="AL124">
        <v>1</v>
      </c>
      <c r="AM124">
        <v>5</v>
      </c>
      <c r="AN124">
        <v>20</v>
      </c>
      <c r="AO124">
        <f t="shared" si="24"/>
        <v>0.35942206535819898</v>
      </c>
      <c r="AP124">
        <f t="shared" si="25"/>
        <v>0.35120127013058439</v>
      </c>
      <c r="AQ124">
        <f t="shared" si="26"/>
        <v>0.35120127013058439</v>
      </c>
      <c r="AV124">
        <v>10</v>
      </c>
      <c r="AW124" s="31" t="str">
        <f t="shared" si="27"/>
        <v>2-5</v>
      </c>
      <c r="AX124" s="32">
        <v>0</v>
      </c>
      <c r="AY124" s="32">
        <v>0.36638527579956071</v>
      </c>
      <c r="AZ124" s="32">
        <v>3.3705326485063337E-2</v>
      </c>
      <c r="BA124" s="32">
        <v>1.0689781583386913</v>
      </c>
      <c r="BB124" s="32">
        <v>5</v>
      </c>
      <c r="BC124" s="32">
        <v>2</v>
      </c>
      <c r="BL124" s="33"/>
      <c r="BM124" s="34">
        <v>60</v>
      </c>
      <c r="BN124" s="35">
        <v>0</v>
      </c>
      <c r="BO124" s="35">
        <v>0.40082801347229968</v>
      </c>
      <c r="BP124" s="35">
        <v>3.7687959755649042E-3</v>
      </c>
      <c r="BQ124" s="35">
        <v>1.0554857976858747</v>
      </c>
      <c r="BR124" s="34" t="s">
        <v>5</v>
      </c>
      <c r="BS124" s="33"/>
    </row>
    <row r="125" spans="1:71" ht="12" customHeight="1">
      <c r="A125" t="s">
        <v>138</v>
      </c>
      <c r="B125" s="28">
        <v>0.35406449245109772</v>
      </c>
      <c r="C125" s="28">
        <v>0.3441830946185766</v>
      </c>
      <c r="D125" s="28">
        <v>0.31870347492016032</v>
      </c>
      <c r="E125" s="28">
        <v>0.32224336264943504</v>
      </c>
      <c r="F125" s="28">
        <v>0.2988649597314974</v>
      </c>
      <c r="G125" s="28">
        <v>0.28241489322486762</v>
      </c>
      <c r="H125" s="28">
        <v>0.26575659802828056</v>
      </c>
      <c r="I125" s="28">
        <v>0.24991228771061749</v>
      </c>
      <c r="J125">
        <v>3</v>
      </c>
      <c r="K125">
        <v>15</v>
      </c>
      <c r="L125">
        <v>2</v>
      </c>
      <c r="M125" t="s">
        <v>7</v>
      </c>
      <c r="Q125">
        <v>20</v>
      </c>
      <c r="R125">
        <f>R108-R100</f>
        <v>3.0432145488730744E-3</v>
      </c>
      <c r="S125">
        <f>S108-S100</f>
        <v>1.0676747250014829E-2</v>
      </c>
      <c r="T125">
        <f t="shared" si="28"/>
        <v>2.0847957704105358E-2</v>
      </c>
      <c r="U125">
        <f t="shared" si="28"/>
        <v>8.0304626395157341E-3</v>
      </c>
      <c r="V125">
        <f t="shared" si="28"/>
        <v>1.9484260807617337E-3</v>
      </c>
      <c r="W125">
        <f t="shared" si="28"/>
        <v>5.4568422668538341E-4</v>
      </c>
      <c r="X125">
        <f t="shared" si="28"/>
        <v>5.125590039362582E-3</v>
      </c>
      <c r="Y125">
        <f t="shared" si="28"/>
        <v>1.8012143516741463E-2</v>
      </c>
      <c r="Z125">
        <f t="shared" si="28"/>
        <v>0</v>
      </c>
      <c r="AA125">
        <f t="shared" si="28"/>
        <v>7.3275526951134817E-3</v>
      </c>
      <c r="AB125">
        <f t="shared" si="28"/>
        <v>4.0350138039004224E-3</v>
      </c>
      <c r="AC125">
        <f t="shared" si="28"/>
        <v>1.2759233635009137E-2</v>
      </c>
      <c r="AD125">
        <f t="shared" si="28"/>
        <v>5.4010178017718791E-3</v>
      </c>
      <c r="AE125">
        <f t="shared" si="28"/>
        <v>5.2297564892337389E-3</v>
      </c>
      <c r="AF125">
        <f t="shared" si="28"/>
        <v>1.6310778925091585E-3</v>
      </c>
      <c r="AG125">
        <f t="shared" si="28"/>
        <v>9.0909932344717115E-3</v>
      </c>
      <c r="AH125">
        <f t="shared" si="28"/>
        <v>1.2009546018632022E-3</v>
      </c>
      <c r="AI125">
        <f t="shared" si="28"/>
        <v>2.1469482178035348E-2</v>
      </c>
      <c r="AJ125">
        <f t="shared" si="28"/>
        <v>2.9576388922791408E-2</v>
      </c>
      <c r="AL125">
        <v>1</v>
      </c>
      <c r="AM125">
        <v>15</v>
      </c>
      <c r="AN125">
        <v>20</v>
      </c>
      <c r="AO125">
        <f t="shared" si="24"/>
        <v>0.35482946555757761</v>
      </c>
      <c r="AP125">
        <f t="shared" si="25"/>
        <v>0.35887757075874599</v>
      </c>
      <c r="AQ125">
        <f t="shared" si="26"/>
        <v>0.35887757075874599</v>
      </c>
      <c r="AV125">
        <v>20</v>
      </c>
      <c r="AW125" s="31" t="str">
        <f t="shared" si="27"/>
        <v>2-15</v>
      </c>
      <c r="AX125" s="32">
        <v>0</v>
      </c>
      <c r="AY125" s="32">
        <v>0.33465525721186462</v>
      </c>
      <c r="AZ125" s="32">
        <v>2.7601653435779586E-2</v>
      </c>
      <c r="BA125" s="32">
        <v>1.0516823575444694</v>
      </c>
      <c r="BB125" s="32">
        <v>15</v>
      </c>
      <c r="BC125" s="32">
        <v>2</v>
      </c>
      <c r="BL125" s="33"/>
      <c r="BM125" s="34">
        <v>100</v>
      </c>
      <c r="BN125" s="35">
        <v>0.11076459609530487</v>
      </c>
      <c r="BO125" s="35">
        <v>0.4464198455131469</v>
      </c>
      <c r="BP125" s="35">
        <v>6.3793505049282223E-4</v>
      </c>
      <c r="BQ125" s="35">
        <v>1.7099692922932217</v>
      </c>
      <c r="BR125" s="34" t="s">
        <v>5</v>
      </c>
      <c r="BS125" s="33"/>
    </row>
    <row r="126" spans="1:71" ht="12" customHeight="1">
      <c r="A126" t="s">
        <v>139</v>
      </c>
      <c r="B126" s="28">
        <v>0.34288524840014056</v>
      </c>
      <c r="C126" s="28">
        <v>0.33159957710720278</v>
      </c>
      <c r="D126" s="28">
        <v>0.31929967064904996</v>
      </c>
      <c r="E126" s="28">
        <v>0.31752936926976549</v>
      </c>
      <c r="F126" s="28">
        <v>0.29606446504594253</v>
      </c>
      <c r="G126" s="28">
        <v>0.28005799007491317</v>
      </c>
      <c r="H126" s="28">
        <v>0.26449409044870464</v>
      </c>
      <c r="I126" s="28">
        <v>0.24415406522630206</v>
      </c>
      <c r="J126">
        <v>3</v>
      </c>
      <c r="K126">
        <v>15</v>
      </c>
      <c r="L126">
        <v>3</v>
      </c>
      <c r="M126" t="s">
        <v>7</v>
      </c>
      <c r="Q126">
        <v>60</v>
      </c>
      <c r="R126">
        <f t="shared" ref="R126:AJ131" si="29">R109-R101</f>
        <v>2.1220207865749185E-3</v>
      </c>
      <c r="S126">
        <f t="shared" si="29"/>
        <v>9.1697970157744169E-3</v>
      </c>
      <c r="T126">
        <f t="shared" si="29"/>
        <v>1.8471892245211508E-2</v>
      </c>
      <c r="U126">
        <f t="shared" si="29"/>
        <v>9.859438365702633E-3</v>
      </c>
      <c r="V126">
        <f t="shared" si="29"/>
        <v>3.2927806314419494E-3</v>
      </c>
      <c r="W126">
        <f t="shared" si="29"/>
        <v>2.2244390110798262E-4</v>
      </c>
      <c r="X126">
        <f t="shared" si="29"/>
        <v>8.3358481215071167E-3</v>
      </c>
      <c r="Y126">
        <f t="shared" si="29"/>
        <v>1.2377054942803223E-2</v>
      </c>
      <c r="Z126">
        <f t="shared" si="29"/>
        <v>0</v>
      </c>
      <c r="AA126">
        <f t="shared" si="29"/>
        <v>7.208897426575156E-3</v>
      </c>
      <c r="AB126">
        <f t="shared" si="29"/>
        <v>7.8056320470253904E-3</v>
      </c>
      <c r="AC126">
        <f t="shared" si="29"/>
        <v>1.3963367372729629E-3</v>
      </c>
      <c r="AD126">
        <f t="shared" si="29"/>
        <v>2.5915590685386403E-3</v>
      </c>
      <c r="AE126">
        <f t="shared" si="29"/>
        <v>2.8182386284116845E-3</v>
      </c>
      <c r="AF126">
        <f t="shared" si="29"/>
        <v>5.9596096267722776E-3</v>
      </c>
      <c r="AG126">
        <f t="shared" si="29"/>
        <v>9.5196928712174556E-3</v>
      </c>
      <c r="AH126">
        <f t="shared" si="29"/>
        <v>5.6506264522124261E-3</v>
      </c>
      <c r="AI126">
        <f t="shared" si="29"/>
        <v>1.9901101370079055E-2</v>
      </c>
      <c r="AJ126">
        <f t="shared" si="29"/>
        <v>1.5314881969732186E-2</v>
      </c>
      <c r="AL126">
        <v>1</v>
      </c>
      <c r="AM126">
        <v>30</v>
      </c>
      <c r="AN126">
        <v>20</v>
      </c>
      <c r="AO126">
        <f t="shared" si="24"/>
        <v>0.36508673422300042</v>
      </c>
      <c r="AP126">
        <f t="shared" si="25"/>
        <v>0.3653617307697275</v>
      </c>
      <c r="AQ126">
        <f t="shared" si="26"/>
        <v>0.3653617307697275</v>
      </c>
      <c r="AV126">
        <v>30</v>
      </c>
      <c r="AW126" s="31" t="str">
        <f t="shared" si="27"/>
        <v>2-30</v>
      </c>
      <c r="AX126" s="32">
        <v>0</v>
      </c>
      <c r="AY126" s="32">
        <v>0.44585022649460671</v>
      </c>
      <c r="AZ126" s="32">
        <v>2.0540018244537963E-2</v>
      </c>
      <c r="BA126" s="32">
        <v>1.0382106501236947</v>
      </c>
      <c r="BB126" s="32">
        <v>30</v>
      </c>
      <c r="BC126" s="32">
        <v>2</v>
      </c>
      <c r="BL126" s="33"/>
      <c r="BM126" s="34">
        <v>10</v>
      </c>
      <c r="BN126" s="35">
        <v>0</v>
      </c>
      <c r="BO126" s="35">
        <v>0.36638527579956071</v>
      </c>
      <c r="BP126" s="35">
        <v>3.3705326485063337E-2</v>
      </c>
      <c r="BQ126" s="35">
        <v>1.0689781583386913</v>
      </c>
      <c r="BR126" s="34" t="s">
        <v>6</v>
      </c>
      <c r="BS126" s="33"/>
    </row>
    <row r="127" spans="1:71" ht="12" customHeight="1">
      <c r="A127" t="s">
        <v>140</v>
      </c>
      <c r="B127" s="28">
        <v>0.36507088369951723</v>
      </c>
      <c r="C127" s="28">
        <v>0.35568179698313035</v>
      </c>
      <c r="D127" s="28">
        <v>0.33067540467275297</v>
      </c>
      <c r="E127" s="28">
        <v>0.32747713011398383</v>
      </c>
      <c r="F127" s="28">
        <v>0.29914153972488761</v>
      </c>
      <c r="G127" s="28">
        <v>0.28427236853060939</v>
      </c>
      <c r="H127" s="28">
        <v>0.26109890549952663</v>
      </c>
      <c r="I127" s="28">
        <v>0.22621713911294958</v>
      </c>
      <c r="J127">
        <v>3</v>
      </c>
      <c r="K127">
        <v>30</v>
      </c>
      <c r="L127">
        <v>1</v>
      </c>
      <c r="M127" t="s">
        <v>7</v>
      </c>
      <c r="Q127">
        <v>100</v>
      </c>
      <c r="R127">
        <f t="shared" si="29"/>
        <v>2.8597351799798942E-3</v>
      </c>
      <c r="S127">
        <f t="shared" si="29"/>
        <v>9.9698716571003931E-3</v>
      </c>
      <c r="T127">
        <f t="shared" si="29"/>
        <v>1.8599948096466368E-2</v>
      </c>
      <c r="U127">
        <f t="shared" si="29"/>
        <v>7.6880336446036313E-3</v>
      </c>
      <c r="V127">
        <f t="shared" si="29"/>
        <v>1.2346680177407476E-3</v>
      </c>
      <c r="W127">
        <f t="shared" si="29"/>
        <v>8.4863403219392897E-5</v>
      </c>
      <c r="X127">
        <f t="shared" si="29"/>
        <v>9.3970764030893439E-3</v>
      </c>
      <c r="Y127">
        <f t="shared" si="29"/>
        <v>1.1271325139197319E-2</v>
      </c>
      <c r="Z127">
        <f t="shared" si="29"/>
        <v>0</v>
      </c>
      <c r="AA127">
        <f t="shared" si="29"/>
        <v>6.9876440870963452E-3</v>
      </c>
      <c r="AB127">
        <f t="shared" si="29"/>
        <v>5.4987978598093346E-3</v>
      </c>
      <c r="AC127">
        <f t="shared" si="29"/>
        <v>3.1987683210518147E-3</v>
      </c>
      <c r="AD127">
        <f t="shared" si="29"/>
        <v>3.2184860161013629E-3</v>
      </c>
      <c r="AE127">
        <f t="shared" si="29"/>
        <v>6.0070402732674832E-3</v>
      </c>
      <c r="AF127">
        <f t="shared" si="29"/>
        <v>6.5980421807730893E-3</v>
      </c>
      <c r="AG127">
        <f t="shared" si="29"/>
        <v>8.4182891134470528E-3</v>
      </c>
      <c r="AH127">
        <f t="shared" si="29"/>
        <v>7.5286377554041328E-3</v>
      </c>
      <c r="AI127">
        <f t="shared" si="29"/>
        <v>1.8445208198987539E-2</v>
      </c>
      <c r="AJ127">
        <f t="shared" si="29"/>
        <v>2.0082459095885574E-2</v>
      </c>
      <c r="AL127">
        <v>1</v>
      </c>
      <c r="AM127">
        <v>60</v>
      </c>
      <c r="AN127">
        <v>20</v>
      </c>
      <c r="AO127">
        <f t="shared" si="24"/>
        <v>0.39828026368969194</v>
      </c>
      <c r="AP127">
        <f t="shared" si="25"/>
        <v>0.39949727864854168</v>
      </c>
      <c r="AQ127">
        <f t="shared" si="26"/>
        <v>0.39949727864854168</v>
      </c>
      <c r="AV127">
        <v>60</v>
      </c>
      <c r="AW127" s="31" t="str">
        <f t="shared" si="27"/>
        <v>2-60</v>
      </c>
      <c r="AX127" s="32">
        <v>0</v>
      </c>
      <c r="AY127" s="32">
        <v>0.4048805217096797</v>
      </c>
      <c r="AZ127" s="32">
        <v>4.9944798956976129E-3</v>
      </c>
      <c r="BA127" s="32">
        <v>1.0272907557481665</v>
      </c>
      <c r="BB127" s="32">
        <v>60</v>
      </c>
      <c r="BC127" s="32">
        <v>2</v>
      </c>
      <c r="BL127" s="33"/>
      <c r="BM127" s="34">
        <v>20</v>
      </c>
      <c r="BN127" s="35">
        <v>0</v>
      </c>
      <c r="BO127" s="35">
        <v>0.33465525721186462</v>
      </c>
      <c r="BP127" s="35">
        <v>2.7601653435779586E-2</v>
      </c>
      <c r="BQ127" s="35">
        <v>1.0516823575444694</v>
      </c>
      <c r="BR127" s="34" t="s">
        <v>6</v>
      </c>
      <c r="BS127" s="33"/>
    </row>
    <row r="128" spans="1:71" ht="12" customHeight="1">
      <c r="A128" t="s">
        <v>141</v>
      </c>
      <c r="B128" s="28">
        <v>0.35793998585039599</v>
      </c>
      <c r="C128" s="28">
        <v>0.34832213583117694</v>
      </c>
      <c r="D128" s="28">
        <v>0.33642051061434369</v>
      </c>
      <c r="E128" s="28">
        <v>0.33510223387425775</v>
      </c>
      <c r="F128" s="28">
        <v>0.31077909965576933</v>
      </c>
      <c r="G128" s="28">
        <v>0.29709501574811609</v>
      </c>
      <c r="H128" s="28">
        <v>0.27370024543109694</v>
      </c>
      <c r="I128" s="28">
        <v>0.2449023972075276</v>
      </c>
      <c r="J128">
        <v>3</v>
      </c>
      <c r="K128">
        <v>30</v>
      </c>
      <c r="L128">
        <v>2</v>
      </c>
      <c r="M128" t="s">
        <v>7</v>
      </c>
      <c r="Q128">
        <v>330</v>
      </c>
      <c r="R128">
        <f t="shared" si="29"/>
        <v>9.6628169919958928E-3</v>
      </c>
      <c r="S128">
        <f t="shared" si="29"/>
        <v>8.7922615067380083E-3</v>
      </c>
      <c r="T128">
        <f t="shared" si="29"/>
        <v>1.4328075632921433E-2</v>
      </c>
      <c r="U128">
        <f t="shared" si="29"/>
        <v>4.4458710998938056E-3</v>
      </c>
      <c r="V128">
        <f t="shared" si="29"/>
        <v>3.3645525821630606E-3</v>
      </c>
      <c r="W128">
        <f t="shared" si="29"/>
        <v>2.2023081413730106E-3</v>
      </c>
      <c r="X128">
        <f t="shared" si="29"/>
        <v>1.046389586053853E-2</v>
      </c>
      <c r="Y128">
        <f t="shared" si="29"/>
        <v>9.2685836348004869E-3</v>
      </c>
      <c r="Z128">
        <f t="shared" si="29"/>
        <v>0</v>
      </c>
      <c r="AA128">
        <f t="shared" si="29"/>
        <v>9.1807819484831521E-3</v>
      </c>
      <c r="AB128">
        <f t="shared" si="29"/>
        <v>4.8662086092317591E-3</v>
      </c>
      <c r="AC128">
        <f t="shared" si="29"/>
        <v>2.5002424291113434E-3</v>
      </c>
      <c r="AD128">
        <f t="shared" si="29"/>
        <v>5.4897025145673184E-3</v>
      </c>
      <c r="AE128">
        <f t="shared" si="29"/>
        <v>4.1168297571325674E-3</v>
      </c>
      <c r="AF128">
        <f t="shared" si="29"/>
        <v>5.7041051525262843E-3</v>
      </c>
      <c r="AG128">
        <f t="shared" si="29"/>
        <v>1.0336066419722567E-2</v>
      </c>
      <c r="AH128">
        <f t="shared" si="29"/>
        <v>1.2566024833349732E-2</v>
      </c>
      <c r="AI128">
        <f t="shared" si="29"/>
        <v>1.9072949698514474E-2</v>
      </c>
      <c r="AJ128">
        <f t="shared" si="29"/>
        <v>1.2598156463449917E-2</v>
      </c>
      <c r="AL128">
        <v>1</v>
      </c>
      <c r="AM128">
        <v>100</v>
      </c>
      <c r="AN128">
        <v>20</v>
      </c>
      <c r="AO128">
        <f t="shared" si="24"/>
        <v>0.45092033072865911</v>
      </c>
      <c r="AP128">
        <f t="shared" si="25"/>
        <v>0.4463395012784514</v>
      </c>
      <c r="AQ128">
        <f t="shared" si="26"/>
        <v>0.4463395012784514</v>
      </c>
      <c r="AV128">
        <v>100</v>
      </c>
      <c r="AW128" s="31" t="str">
        <f t="shared" si="27"/>
        <v>2-100</v>
      </c>
      <c r="AX128" s="32">
        <v>0.24500366648049043</v>
      </c>
      <c r="AY128" s="32">
        <v>0.4527840682953439</v>
      </c>
      <c r="AZ128" s="32">
        <v>6.8983918768281249E-2</v>
      </c>
      <c r="BA128" s="32">
        <v>1.1874195360646189</v>
      </c>
      <c r="BB128" s="32">
        <v>100</v>
      </c>
      <c r="BC128" s="32">
        <v>2</v>
      </c>
      <c r="BL128" s="33"/>
      <c r="BM128" s="34">
        <v>30</v>
      </c>
      <c r="BN128" s="35">
        <v>0</v>
      </c>
      <c r="BO128" s="35">
        <v>0.44585022649460671</v>
      </c>
      <c r="BP128" s="35">
        <v>2.0540018244537963E-2</v>
      </c>
      <c r="BQ128" s="35">
        <v>1.0382106501236947</v>
      </c>
      <c r="BR128" s="34" t="s">
        <v>6</v>
      </c>
      <c r="BS128" s="33"/>
    </row>
    <row r="129" spans="1:71" ht="12" customHeight="1">
      <c r="A129" t="s">
        <v>142</v>
      </c>
      <c r="B129" s="28">
        <v>0.35809685849088213</v>
      </c>
      <c r="C129" s="28">
        <v>0.34683840472976812</v>
      </c>
      <c r="D129" s="28">
        <v>0.33439093935031844</v>
      </c>
      <c r="E129" s="28">
        <v>0.33307187958622758</v>
      </c>
      <c r="F129" s="28">
        <v>0.30594755204294921</v>
      </c>
      <c r="G129" s="28">
        <v>0.29290558085433188</v>
      </c>
      <c r="H129" s="28">
        <v>0.26771339719084891</v>
      </c>
      <c r="I129" s="28">
        <v>0.22260526892024649</v>
      </c>
      <c r="J129">
        <v>3</v>
      </c>
      <c r="K129">
        <v>30</v>
      </c>
      <c r="L129">
        <v>3</v>
      </c>
      <c r="M129" t="s">
        <v>7</v>
      </c>
      <c r="Q129">
        <v>1000</v>
      </c>
      <c r="R129">
        <f t="shared" si="29"/>
        <v>3.1525468503222909E-3</v>
      </c>
      <c r="S129">
        <f t="shared" si="29"/>
        <v>1.2922083366083359E-2</v>
      </c>
      <c r="T129">
        <f t="shared" si="29"/>
        <v>7.9310611108314166E-3</v>
      </c>
      <c r="U129">
        <f t="shared" si="29"/>
        <v>1.2733287236201818E-3</v>
      </c>
      <c r="V129">
        <f t="shared" si="29"/>
        <v>1.1401881946845771E-2</v>
      </c>
      <c r="W129">
        <f t="shared" si="29"/>
        <v>1.9809146524178423E-3</v>
      </c>
      <c r="X129">
        <f t="shared" si="29"/>
        <v>8.3646378286394429E-3</v>
      </c>
      <c r="Y129">
        <f t="shared" si="29"/>
        <v>6.5387765551582211E-3</v>
      </c>
      <c r="Z129">
        <f t="shared" si="29"/>
        <v>0</v>
      </c>
      <c r="AA129">
        <f t="shared" si="29"/>
        <v>5.7799586094715583E-3</v>
      </c>
      <c r="AB129">
        <f t="shared" si="29"/>
        <v>5.0886534177428944E-3</v>
      </c>
      <c r="AC129">
        <f t="shared" si="29"/>
        <v>2.965733829932482E-3</v>
      </c>
      <c r="AD129">
        <f t="shared" si="29"/>
        <v>5.6706940370969683E-3</v>
      </c>
      <c r="AE129">
        <f t="shared" si="29"/>
        <v>4.4484529297278974E-3</v>
      </c>
      <c r="AF129">
        <f t="shared" si="29"/>
        <v>3.2438652650919608E-3</v>
      </c>
      <c r="AG129">
        <f t="shared" si="29"/>
        <v>1.0058762332953108E-2</v>
      </c>
      <c r="AH129">
        <f t="shared" si="29"/>
        <v>9.0889762003602548E-3</v>
      </c>
      <c r="AI129">
        <f t="shared" si="29"/>
        <v>1.6387974996458277E-2</v>
      </c>
      <c r="AJ129">
        <f t="shared" si="29"/>
        <v>8.8671584332488118E-3</v>
      </c>
      <c r="AL129">
        <v>1</v>
      </c>
      <c r="AM129">
        <v>5</v>
      </c>
      <c r="AN129">
        <v>60</v>
      </c>
      <c r="AO129">
        <f t="shared" si="24"/>
        <v>0.31533352264619569</v>
      </c>
      <c r="AP129">
        <f t="shared" si="25"/>
        <v>0.32562462077001175</v>
      </c>
      <c r="AQ129">
        <f t="shared" si="26"/>
        <v>0.32562462077001175</v>
      </c>
      <c r="AV129">
        <v>10</v>
      </c>
      <c r="AW129" s="31" t="str">
        <f t="shared" si="27"/>
        <v>3-5</v>
      </c>
      <c r="AX129" s="32">
        <v>0</v>
      </c>
      <c r="AY129" s="32">
        <v>0.38039885709138921</v>
      </c>
      <c r="AZ129" s="32">
        <v>0.48037016679038064</v>
      </c>
      <c r="BA129" s="32">
        <v>1.0677150048972508</v>
      </c>
      <c r="BB129" s="32">
        <v>5</v>
      </c>
      <c r="BC129" s="32">
        <v>3</v>
      </c>
      <c r="BL129" s="33"/>
      <c r="BM129" s="34">
        <v>60</v>
      </c>
      <c r="BN129" s="35">
        <v>0</v>
      </c>
      <c r="BO129" s="35">
        <v>0.4048805217096797</v>
      </c>
      <c r="BP129" s="35">
        <v>4.9944798956976129E-3</v>
      </c>
      <c r="BQ129" s="35">
        <v>1.0272907557481665</v>
      </c>
      <c r="BR129" s="34" t="s">
        <v>6</v>
      </c>
      <c r="BS129" s="33"/>
    </row>
    <row r="130" spans="1:71" ht="12" customHeight="1">
      <c r="A130" t="s">
        <v>143</v>
      </c>
      <c r="B130" s="28">
        <v>0.46417698284720588</v>
      </c>
      <c r="C130" s="28">
        <v>0.455033591887755</v>
      </c>
      <c r="D130" s="28">
        <v>0.43528536633189174</v>
      </c>
      <c r="E130" s="28">
        <v>0.42619818474309323</v>
      </c>
      <c r="F130" s="28">
        <v>0.3988429576922769</v>
      </c>
      <c r="G130" s="28">
        <v>0.37858884780054264</v>
      </c>
      <c r="H130" s="28">
        <v>0.3486105167859494</v>
      </c>
      <c r="I130" s="28">
        <v>0.31473500273945931</v>
      </c>
      <c r="J130">
        <v>3</v>
      </c>
      <c r="K130">
        <v>60</v>
      </c>
      <c r="L130">
        <v>1</v>
      </c>
      <c r="M130" t="s">
        <v>7</v>
      </c>
      <c r="Q130">
        <v>3000</v>
      </c>
      <c r="R130">
        <f t="shared" si="29"/>
        <v>2.3100961054302316E-3</v>
      </c>
      <c r="S130">
        <f t="shared" si="29"/>
        <v>1.2083819307427579E-2</v>
      </c>
      <c r="T130">
        <f t="shared" si="29"/>
        <v>6.8897075432403643E-3</v>
      </c>
      <c r="U130">
        <f t="shared" si="29"/>
        <v>3.4428402736625396E-3</v>
      </c>
      <c r="V130">
        <f t="shared" si="29"/>
        <v>1.2410803420964567E-2</v>
      </c>
      <c r="W130">
        <f t="shared" si="29"/>
        <v>1.0412499165018962E-3</v>
      </c>
      <c r="X130">
        <f t="shared" si="29"/>
        <v>7.2596082736894885E-3</v>
      </c>
      <c r="Y130">
        <f t="shared" si="29"/>
        <v>2.9104589918826917E-3</v>
      </c>
      <c r="Z130">
        <f t="shared" si="29"/>
        <v>0</v>
      </c>
      <c r="AA130">
        <f t="shared" si="29"/>
        <v>5.9083070458351705E-3</v>
      </c>
      <c r="AB130">
        <f t="shared" si="29"/>
        <v>7.3733539807831205E-3</v>
      </c>
      <c r="AC130">
        <f t="shared" si="29"/>
        <v>2.2864540904007358E-3</v>
      </c>
      <c r="AD130">
        <f t="shared" si="29"/>
        <v>6.1960627239394106E-3</v>
      </c>
      <c r="AE130">
        <f t="shared" si="29"/>
        <v>3.3821407540640114E-3</v>
      </c>
      <c r="AF130">
        <f t="shared" si="29"/>
        <v>2.7229529098087846E-3</v>
      </c>
      <c r="AG130">
        <f t="shared" si="29"/>
        <v>1.1729419234514427E-2</v>
      </c>
      <c r="AH130">
        <f t="shared" si="29"/>
        <v>9.4949564825119737E-3</v>
      </c>
      <c r="AI130">
        <f t="shared" si="29"/>
        <v>1.4689286960326731E-2</v>
      </c>
      <c r="AJ130">
        <f t="shared" si="29"/>
        <v>8.8882312457694845E-3</v>
      </c>
      <c r="AL130">
        <v>1</v>
      </c>
      <c r="AM130">
        <v>15</v>
      </c>
      <c r="AN130">
        <v>60</v>
      </c>
      <c r="AO130">
        <f t="shared" si="24"/>
        <v>0.33935533860211298</v>
      </c>
      <c r="AP130">
        <f t="shared" si="25"/>
        <v>0.34382641911356249</v>
      </c>
      <c r="AQ130">
        <f t="shared" si="26"/>
        <v>0.34382641911356249</v>
      </c>
      <c r="AV130">
        <v>20</v>
      </c>
      <c r="AW130" s="31" t="str">
        <f t="shared" si="27"/>
        <v>3-15</v>
      </c>
      <c r="AX130" s="32">
        <v>0</v>
      </c>
      <c r="AY130" s="32">
        <v>0.3551978543482695</v>
      </c>
      <c r="AZ130" s="32">
        <v>0.10928242940906722</v>
      </c>
      <c r="BA130" s="32">
        <v>1.050556092229405</v>
      </c>
      <c r="BB130" s="32">
        <v>15</v>
      </c>
      <c r="BC130" s="32">
        <v>3</v>
      </c>
      <c r="BL130" s="33"/>
      <c r="BM130" s="34">
        <v>100</v>
      </c>
      <c r="BN130" s="35">
        <v>0.24500366648049043</v>
      </c>
      <c r="BO130" s="35">
        <v>0.4527840682953439</v>
      </c>
      <c r="BP130" s="35">
        <v>6.8983918768281249E-2</v>
      </c>
      <c r="BQ130" s="35">
        <v>1.1874195360646189</v>
      </c>
      <c r="BR130" s="34" t="s">
        <v>6</v>
      </c>
      <c r="BS130" s="33"/>
    </row>
    <row r="131" spans="1:71" ht="12" customHeight="1">
      <c r="A131" t="s">
        <v>144</v>
      </c>
      <c r="B131" s="28">
        <v>0.48204535663354836</v>
      </c>
      <c r="C131" s="28">
        <v>0.46599673418349735</v>
      </c>
      <c r="D131" s="28">
        <v>0.44357029833053691</v>
      </c>
      <c r="E131" s="28">
        <v>0.44050440583418299</v>
      </c>
      <c r="F131" s="28">
        <v>0.4101861355924592</v>
      </c>
      <c r="G131" s="28">
        <v>0.39080666697352967</v>
      </c>
      <c r="H131" s="28">
        <v>0.35869049681110449</v>
      </c>
      <c r="I131" s="28">
        <v>0.32220259105202631</v>
      </c>
      <c r="J131">
        <v>3</v>
      </c>
      <c r="K131">
        <v>60</v>
      </c>
      <c r="L131">
        <v>2</v>
      </c>
      <c r="M131" t="s">
        <v>7</v>
      </c>
      <c r="Q131">
        <v>15000</v>
      </c>
      <c r="R131">
        <f t="shared" si="29"/>
        <v>2.9099744958545337E-3</v>
      </c>
      <c r="S131">
        <f t="shared" si="29"/>
        <v>9.3911929583281595E-3</v>
      </c>
      <c r="T131">
        <f t="shared" si="29"/>
        <v>3.7923128726385369E-3</v>
      </c>
      <c r="U131">
        <f t="shared" si="29"/>
        <v>6.8374844467102291E-3</v>
      </c>
      <c r="V131">
        <f t="shared" si="29"/>
        <v>1.764965689484041E-2</v>
      </c>
      <c r="W131">
        <f t="shared" si="29"/>
        <v>3.8498758191797267E-3</v>
      </c>
      <c r="X131">
        <f t="shared" si="29"/>
        <v>1.1064397249323871E-2</v>
      </c>
      <c r="Y131">
        <f t="shared" si="29"/>
        <v>2.2358441731919476E-3</v>
      </c>
      <c r="Z131">
        <f t="shared" si="29"/>
        <v>0</v>
      </c>
      <c r="AA131">
        <f t="shared" si="29"/>
        <v>6.0567104300072727E-3</v>
      </c>
      <c r="AB131">
        <f t="shared" si="29"/>
        <v>9.135530215476001E-3</v>
      </c>
      <c r="AC131">
        <f t="shared" si="29"/>
        <v>4.869732961190143E-3</v>
      </c>
      <c r="AD131">
        <f t="shared" si="29"/>
        <v>1.3660795460619712E-2</v>
      </c>
      <c r="AE131">
        <f t="shared" si="29"/>
        <v>2.8732049196891762E-3</v>
      </c>
      <c r="AF131">
        <f t="shared" si="29"/>
        <v>3.9733526964473853E-3</v>
      </c>
      <c r="AG131">
        <f t="shared" si="29"/>
        <v>1.1044549531501663E-2</v>
      </c>
      <c r="AH131">
        <f t="shared" si="29"/>
        <v>1.1922795839969191E-2</v>
      </c>
      <c r="AI131">
        <f t="shared" si="29"/>
        <v>1.4437263444538606E-2</v>
      </c>
      <c r="AJ131">
        <f t="shared" si="29"/>
        <v>5.2307591601610248E-3</v>
      </c>
      <c r="AL131">
        <v>1</v>
      </c>
      <c r="AM131">
        <v>30</v>
      </c>
      <c r="AN131">
        <v>60</v>
      </c>
      <c r="AO131">
        <f t="shared" si="24"/>
        <v>0.35585741932612741</v>
      </c>
      <c r="AP131">
        <f t="shared" si="25"/>
        <v>0.36121926460695131</v>
      </c>
      <c r="AQ131">
        <f t="shared" si="26"/>
        <v>0.36121926460695131</v>
      </c>
      <c r="AV131">
        <v>30</v>
      </c>
      <c r="AW131" s="31" t="str">
        <f t="shared" si="27"/>
        <v>3-30</v>
      </c>
      <c r="AX131" s="32">
        <v>0</v>
      </c>
      <c r="AY131" s="32">
        <v>0.3625959828087148</v>
      </c>
      <c r="AZ131" s="32">
        <v>2.8651768346434466E-2</v>
      </c>
      <c r="BA131" s="32">
        <v>1.070779640390553</v>
      </c>
      <c r="BB131" s="32">
        <v>30</v>
      </c>
      <c r="BC131" s="32">
        <v>3</v>
      </c>
      <c r="BL131" s="33"/>
      <c r="BM131" s="34">
        <v>10</v>
      </c>
      <c r="BN131" s="35">
        <v>0</v>
      </c>
      <c r="BO131" s="35">
        <v>0.38039885709138921</v>
      </c>
      <c r="BP131" s="35">
        <v>0.48037016679038064</v>
      </c>
      <c r="BQ131" s="35">
        <v>1.0677150048972508</v>
      </c>
      <c r="BR131" s="34" t="s">
        <v>7</v>
      </c>
      <c r="BS131" s="33"/>
    </row>
    <row r="132" spans="1:71" ht="12" customHeight="1">
      <c r="A132" t="s">
        <v>145</v>
      </c>
      <c r="B132" s="28">
        <v>0.47658518375081105</v>
      </c>
      <c r="C132" s="28">
        <v>0.46127060701153844</v>
      </c>
      <c r="D132" s="28">
        <v>0.44340051444394696</v>
      </c>
      <c r="E132" s="28">
        <v>0.43678950610547018</v>
      </c>
      <c r="F132" s="28">
        <v>0.40917882422124369</v>
      </c>
      <c r="G132" s="28">
        <v>0.38967912735733307</v>
      </c>
      <c r="H132" s="28">
        <v>0.3586240545740676</v>
      </c>
      <c r="I132" s="28">
        <v>0.32105056460552572</v>
      </c>
      <c r="J132">
        <v>3</v>
      </c>
      <c r="K132">
        <v>60</v>
      </c>
      <c r="L132">
        <v>3</v>
      </c>
      <c r="M132" t="s">
        <v>7</v>
      </c>
      <c r="Q132">
        <v>10</v>
      </c>
      <c r="R132">
        <f t="shared" ref="R132:AJ139" si="30">R99-R115</f>
        <v>4.187146497695271E-2</v>
      </c>
      <c r="S132">
        <f t="shared" si="30"/>
        <v>1.2753821144056265E-2</v>
      </c>
      <c r="T132">
        <f t="shared" si="30"/>
        <v>1.6646993643578634E-2</v>
      </c>
      <c r="U132">
        <f t="shared" si="30"/>
        <v>1.6296455696204248E-2</v>
      </c>
      <c r="V132">
        <f t="shared" si="30"/>
        <v>6.2838858948738308E-4</v>
      </c>
      <c r="W132">
        <f t="shared" si="30"/>
        <v>8.5770778537397341E-4</v>
      </c>
      <c r="X132">
        <f t="shared" si="30"/>
        <v>5.2301194339089974E-3</v>
      </c>
      <c r="Y132">
        <f t="shared" si="30"/>
        <v>6.5942955955293758E-3</v>
      </c>
      <c r="Z132">
        <f t="shared" si="30"/>
        <v>0</v>
      </c>
      <c r="AA132">
        <f t="shared" si="30"/>
        <v>1.497024337924624E-2</v>
      </c>
      <c r="AB132">
        <f t="shared" si="30"/>
        <v>8.5912446764131456E-3</v>
      </c>
      <c r="AC132">
        <f t="shared" si="30"/>
        <v>6.0427688344864006E-3</v>
      </c>
      <c r="AD132">
        <f t="shared" si="30"/>
        <v>2.4292568298691641E-3</v>
      </c>
      <c r="AE132">
        <f t="shared" si="30"/>
        <v>1.0092191563315922E-2</v>
      </c>
      <c r="AF132">
        <f t="shared" si="30"/>
        <v>3.2217466043579224E-3</v>
      </c>
      <c r="AG132">
        <f t="shared" si="30"/>
        <v>1.415781683505013E-2</v>
      </c>
      <c r="AH132">
        <f t="shared" si="30"/>
        <v>9.2264675293516341E-3</v>
      </c>
      <c r="AI132">
        <f t="shared" si="30"/>
        <v>1.6485570100867708E-2</v>
      </c>
      <c r="AJ132">
        <f t="shared" si="30"/>
        <v>1.9862083877861314E-2</v>
      </c>
      <c r="AL132">
        <v>1</v>
      </c>
      <c r="AM132">
        <v>60</v>
      </c>
      <c r="AN132">
        <v>60</v>
      </c>
      <c r="AO132">
        <f t="shared" si="24"/>
        <v>0.38948639382855321</v>
      </c>
      <c r="AP132">
        <f t="shared" si="25"/>
        <v>0.39686213943406862</v>
      </c>
      <c r="AQ132">
        <f t="shared" si="26"/>
        <v>0.39686213943406862</v>
      </c>
      <c r="AV132">
        <v>60</v>
      </c>
      <c r="AW132" s="31" t="str">
        <f t="shared" si="27"/>
        <v>3-60</v>
      </c>
      <c r="AX132" s="32">
        <v>0</v>
      </c>
      <c r="AY132" s="32">
        <v>0.48112909829796158</v>
      </c>
      <c r="AZ132" s="32">
        <v>4.5684044777516475E-2</v>
      </c>
      <c r="BA132" s="32">
        <v>1.0613292967236683</v>
      </c>
      <c r="BB132" s="32">
        <v>60</v>
      </c>
      <c r="BC132" s="32">
        <v>3</v>
      </c>
      <c r="BL132" s="33"/>
      <c r="BM132" s="34">
        <v>20</v>
      </c>
      <c r="BN132" s="35">
        <v>0</v>
      </c>
      <c r="BO132" s="35">
        <v>0.3551978543482695</v>
      </c>
      <c r="BP132" s="35">
        <v>0.10928242940906722</v>
      </c>
      <c r="BQ132" s="35">
        <v>1.050556092229405</v>
      </c>
      <c r="BR132" s="34" t="s">
        <v>7</v>
      </c>
      <c r="BS132" s="33"/>
    </row>
    <row r="133" spans="1:71" ht="12" customHeight="1">
      <c r="A133" t="s">
        <v>146</v>
      </c>
      <c r="B133" s="28">
        <v>0.48315038670263577</v>
      </c>
      <c r="C133" s="28">
        <v>0.46746624414513144</v>
      </c>
      <c r="D133" s="28">
        <v>0.42465378802524584</v>
      </c>
      <c r="E133" s="28">
        <v>0.42829340962351836</v>
      </c>
      <c r="F133" s="28">
        <v>0.38246044279578811</v>
      </c>
      <c r="G133" s="28">
        <v>0.35246170601415039</v>
      </c>
      <c r="H133" s="28">
        <v>0.31989272099043359</v>
      </c>
      <c r="I133" s="28">
        <v>0.2876614328160414</v>
      </c>
      <c r="J133">
        <v>3</v>
      </c>
      <c r="K133">
        <v>100</v>
      </c>
      <c r="L133">
        <v>1</v>
      </c>
      <c r="M133" t="s">
        <v>7</v>
      </c>
      <c r="Q133">
        <v>20</v>
      </c>
      <c r="R133">
        <f t="shared" si="30"/>
        <v>3.0432145488730189E-3</v>
      </c>
      <c r="S133">
        <f t="shared" si="30"/>
        <v>1.0676747250014829E-2</v>
      </c>
      <c r="T133">
        <f t="shared" si="30"/>
        <v>1.5858082845304655E-2</v>
      </c>
      <c r="U133">
        <f t="shared" si="30"/>
        <v>8.0304626395157341E-3</v>
      </c>
      <c r="V133">
        <f t="shared" si="30"/>
        <v>1.9484260807617892E-3</v>
      </c>
      <c r="W133">
        <f t="shared" si="30"/>
        <v>5.4568422668543892E-4</v>
      </c>
      <c r="X133">
        <f t="shared" si="30"/>
        <v>4.4264619500081759E-3</v>
      </c>
      <c r="Y133">
        <f t="shared" si="30"/>
        <v>9.5970811458067629E-3</v>
      </c>
      <c r="Z133">
        <f t="shared" si="30"/>
        <v>0</v>
      </c>
      <c r="AA133">
        <f t="shared" si="30"/>
        <v>5.8897432762602397E-3</v>
      </c>
      <c r="AB133">
        <f t="shared" si="30"/>
        <v>3.3192453233039099E-3</v>
      </c>
      <c r="AC133">
        <f t="shared" si="30"/>
        <v>1.2934949758644398E-2</v>
      </c>
      <c r="AD133">
        <f t="shared" si="30"/>
        <v>3.4423744515903465E-3</v>
      </c>
      <c r="AE133">
        <f t="shared" si="30"/>
        <v>5.7333858065086174E-3</v>
      </c>
      <c r="AF133">
        <f t="shared" si="30"/>
        <v>9.6720552865137144E-4</v>
      </c>
      <c r="AG133">
        <f t="shared" si="30"/>
        <v>1.3558158993865421E-2</v>
      </c>
      <c r="AH133">
        <f t="shared" si="30"/>
        <v>1.2009546018632022E-3</v>
      </c>
      <c r="AI133">
        <f t="shared" si="30"/>
        <v>2.1469482178035404E-2</v>
      </c>
      <c r="AJ133">
        <f t="shared" si="30"/>
        <v>2.2366999805334964E-2</v>
      </c>
      <c r="AL133">
        <v>1</v>
      </c>
      <c r="AM133">
        <v>100</v>
      </c>
      <c r="AN133">
        <v>60</v>
      </c>
      <c r="AO133">
        <f t="shared" si="24"/>
        <v>0.44190479131573046</v>
      </c>
      <c r="AP133">
        <f t="shared" si="25"/>
        <v>0.44589523537819686</v>
      </c>
      <c r="AQ133">
        <f t="shared" si="26"/>
        <v>0.44589523537819686</v>
      </c>
      <c r="AV133">
        <v>100</v>
      </c>
      <c r="AW133" s="31" t="str">
        <f t="shared" si="27"/>
        <v>3-100</v>
      </c>
      <c r="AX133" s="32">
        <v>6.1341127770681944E-2</v>
      </c>
      <c r="AY133" s="32">
        <v>0.50615781637885582</v>
      </c>
      <c r="AZ133" s="32">
        <v>7.4045020509460061E-2</v>
      </c>
      <c r="BA133" s="32">
        <v>1.1000072383117219</v>
      </c>
      <c r="BB133" s="32">
        <v>100</v>
      </c>
      <c r="BC133" s="32">
        <v>3</v>
      </c>
      <c r="BL133" s="33"/>
      <c r="BM133" s="34">
        <v>30</v>
      </c>
      <c r="BN133" s="35">
        <v>0</v>
      </c>
      <c r="BO133" s="35">
        <v>0.3625959828087148</v>
      </c>
      <c r="BP133" s="35">
        <v>2.8651768346434466E-2</v>
      </c>
      <c r="BQ133" s="35">
        <v>1.070779640390553</v>
      </c>
      <c r="BR133" s="34" t="s">
        <v>7</v>
      </c>
      <c r="BS133" s="33"/>
    </row>
    <row r="134" spans="1:71" ht="12" customHeight="1">
      <c r="A134" t="s">
        <v>147</v>
      </c>
      <c r="B134" s="28">
        <v>0.48896480393446501</v>
      </c>
      <c r="C134" s="28">
        <v>0.47006452756629197</v>
      </c>
      <c r="D134" s="28">
        <v>0.43690449994221098</v>
      </c>
      <c r="E134" s="28">
        <v>0.43735540116769428</v>
      </c>
      <c r="F134" s="28">
        <v>0.3899356222877054</v>
      </c>
      <c r="G134" s="28">
        <v>0.35299929690020204</v>
      </c>
      <c r="H134" s="28">
        <v>0.31963260621444134</v>
      </c>
      <c r="I134" s="28">
        <v>0.2825084053163201</v>
      </c>
      <c r="J134">
        <v>3</v>
      </c>
      <c r="K134">
        <v>100</v>
      </c>
      <c r="L134">
        <v>2</v>
      </c>
      <c r="M134" t="s">
        <v>7</v>
      </c>
      <c r="Q134">
        <v>60</v>
      </c>
      <c r="R134">
        <f t="shared" si="30"/>
        <v>2.1220207865749185E-3</v>
      </c>
      <c r="S134">
        <f t="shared" si="30"/>
        <v>9.1697970157744724E-3</v>
      </c>
      <c r="T134">
        <f t="shared" si="30"/>
        <v>1.4361582877714274E-2</v>
      </c>
      <c r="U134">
        <f t="shared" si="30"/>
        <v>9.859438365702633E-3</v>
      </c>
      <c r="V134">
        <f t="shared" si="30"/>
        <v>3.2927806314420049E-3</v>
      </c>
      <c r="W134">
        <f t="shared" si="30"/>
        <v>2.2244390110798262E-4</v>
      </c>
      <c r="X134">
        <f t="shared" si="30"/>
        <v>8.6324542272033788E-3</v>
      </c>
      <c r="Y134">
        <f t="shared" si="30"/>
        <v>1.0769842870381297E-2</v>
      </c>
      <c r="Z134">
        <f t="shared" si="30"/>
        <v>0</v>
      </c>
      <c r="AA134">
        <f t="shared" si="30"/>
        <v>1.3511004638950774E-2</v>
      </c>
      <c r="AB134">
        <f t="shared" si="30"/>
        <v>6.4683048142259447E-3</v>
      </c>
      <c r="AC134">
        <f t="shared" si="30"/>
        <v>2.1964777456562334E-3</v>
      </c>
      <c r="AD134">
        <f t="shared" si="30"/>
        <v>3.1535468730520821E-3</v>
      </c>
      <c r="AE134">
        <f t="shared" si="30"/>
        <v>5.4666933702334775E-3</v>
      </c>
      <c r="AF134">
        <f t="shared" si="30"/>
        <v>6.2911022901928626E-3</v>
      </c>
      <c r="AG134">
        <f t="shared" si="30"/>
        <v>1.6642538480635405E-2</v>
      </c>
      <c r="AH134">
        <f t="shared" si="30"/>
        <v>5.6506264522123706E-3</v>
      </c>
      <c r="AI134">
        <f t="shared" si="30"/>
        <v>1.9901101370079055E-2</v>
      </c>
      <c r="AJ134">
        <f t="shared" si="30"/>
        <v>1.7933291013330632E-2</v>
      </c>
      <c r="AL134">
        <v>1</v>
      </c>
      <c r="AM134">
        <v>5</v>
      </c>
      <c r="AN134">
        <v>100</v>
      </c>
      <c r="AO134">
        <f t="shared" si="24"/>
        <v>0.31312004304420071</v>
      </c>
      <c r="AP134">
        <f t="shared" si="25"/>
        <v>0.31319444700402549</v>
      </c>
      <c r="AQ134">
        <f t="shared" si="26"/>
        <v>0.31319444700402549</v>
      </c>
      <c r="AV134">
        <v>10</v>
      </c>
      <c r="AW134" s="31" t="str">
        <f t="shared" si="27"/>
        <v>4-5</v>
      </c>
      <c r="AX134" s="32">
        <v>2.3540131786867337E-3</v>
      </c>
      <c r="AY134" s="32">
        <v>0.48664605910272529</v>
      </c>
      <c r="AZ134" s="32">
        <v>4.9885781618179603</v>
      </c>
      <c r="BA134" s="32">
        <v>1.0762780267846719</v>
      </c>
      <c r="BB134" s="32">
        <v>5</v>
      </c>
      <c r="BC134" s="32">
        <v>4</v>
      </c>
      <c r="BL134" s="33"/>
      <c r="BM134" s="34">
        <v>60</v>
      </c>
      <c r="BN134" s="35">
        <v>0</v>
      </c>
      <c r="BO134" s="35">
        <v>0.48112909829796158</v>
      </c>
      <c r="BP134" s="35">
        <v>4.5684044777516475E-2</v>
      </c>
      <c r="BQ134" s="35">
        <v>1.0613292967236683</v>
      </c>
      <c r="BR134" s="34" t="s">
        <v>7</v>
      </c>
      <c r="BS134" s="33"/>
    </row>
    <row r="135" spans="1:71" ht="12" customHeight="1">
      <c r="A135" t="s">
        <v>148</v>
      </c>
      <c r="B135" s="28">
        <v>0.48700120928388024</v>
      </c>
      <c r="C135" s="28">
        <v>0.46776957730992508</v>
      </c>
      <c r="D135" s="28">
        <v>0.43127638297885929</v>
      </c>
      <c r="E135" s="28">
        <v>0.42662326616955104</v>
      </c>
      <c r="F135" s="28">
        <v>0.38029848632204383</v>
      </c>
      <c r="G135" s="28">
        <v>0.34380529199097781</v>
      </c>
      <c r="H135" s="28">
        <v>0.31198397703699954</v>
      </c>
      <c r="I135" s="28">
        <v>0.28089440222642054</v>
      </c>
      <c r="J135">
        <v>3</v>
      </c>
      <c r="K135">
        <v>100</v>
      </c>
      <c r="L135">
        <v>3</v>
      </c>
      <c r="M135" t="s">
        <v>7</v>
      </c>
      <c r="Q135">
        <v>100</v>
      </c>
      <c r="R135">
        <f t="shared" si="30"/>
        <v>2.8597351799798942E-3</v>
      </c>
      <c r="S135">
        <f t="shared" si="30"/>
        <v>9.9698716571003931E-3</v>
      </c>
      <c r="T135">
        <f t="shared" si="30"/>
        <v>1.6604120253498555E-2</v>
      </c>
      <c r="U135">
        <f t="shared" si="30"/>
        <v>7.6880336446036313E-3</v>
      </c>
      <c r="V135">
        <f t="shared" si="30"/>
        <v>1.2346680177407476E-3</v>
      </c>
      <c r="W135">
        <f t="shared" si="30"/>
        <v>8.4863403219448408E-5</v>
      </c>
      <c r="X135">
        <f t="shared" si="30"/>
        <v>8.9652797342215651E-3</v>
      </c>
      <c r="Y135">
        <f t="shared" si="30"/>
        <v>1.0208924286770671E-2</v>
      </c>
      <c r="Z135">
        <f t="shared" si="30"/>
        <v>0</v>
      </c>
      <c r="AA135">
        <f t="shared" si="30"/>
        <v>1.3248234830689432E-2</v>
      </c>
      <c r="AB135">
        <f t="shared" si="30"/>
        <v>2.9108084742437423E-3</v>
      </c>
      <c r="AC135">
        <f t="shared" si="30"/>
        <v>1.6835432624341395E-3</v>
      </c>
      <c r="AD135">
        <f t="shared" si="30"/>
        <v>4.4066177441725585E-3</v>
      </c>
      <c r="AE135">
        <f t="shared" si="30"/>
        <v>8.2991808178222715E-3</v>
      </c>
      <c r="AF135">
        <f t="shared" si="30"/>
        <v>4.1340928173701497E-3</v>
      </c>
      <c r="AG135">
        <f t="shared" si="30"/>
        <v>1.609319512505808E-2</v>
      </c>
      <c r="AH135">
        <f t="shared" si="30"/>
        <v>7.5286377554040773E-3</v>
      </c>
      <c r="AI135">
        <f t="shared" si="30"/>
        <v>1.8445208198987595E-2</v>
      </c>
      <c r="AJ135">
        <f t="shared" si="30"/>
        <v>2.0076631695920444E-2</v>
      </c>
      <c r="AL135">
        <v>1</v>
      </c>
      <c r="AM135">
        <v>15</v>
      </c>
      <c r="AN135">
        <v>100</v>
      </c>
      <c r="AO135">
        <f t="shared" si="24"/>
        <v>0.33807795800734697</v>
      </c>
      <c r="AP135">
        <f t="shared" si="25"/>
        <v>0.3350451970531147</v>
      </c>
      <c r="AQ135">
        <f t="shared" si="26"/>
        <v>0.3350451970531147</v>
      </c>
      <c r="AV135">
        <v>20</v>
      </c>
      <c r="AW135" s="31" t="str">
        <f t="shared" si="27"/>
        <v>4-15</v>
      </c>
      <c r="AX135" s="32">
        <v>0</v>
      </c>
      <c r="AY135" s="32">
        <v>0.37986184121986083</v>
      </c>
      <c r="AZ135" s="32">
        <v>3.8449684704678036E-2</v>
      </c>
      <c r="BA135" s="32">
        <v>1.0796475458223407</v>
      </c>
      <c r="BB135" s="32">
        <v>15</v>
      </c>
      <c r="BC135" s="32">
        <v>4</v>
      </c>
      <c r="BL135" s="33"/>
      <c r="BM135" s="34">
        <v>100</v>
      </c>
      <c r="BN135" s="35">
        <v>6.1341127770681944E-2</v>
      </c>
      <c r="BO135" s="35">
        <v>0.50615781637885582</v>
      </c>
      <c r="BP135" s="35">
        <v>7.4045020509460061E-2</v>
      </c>
      <c r="BQ135" s="35">
        <v>1.1000072383117219</v>
      </c>
      <c r="BR135" s="34" t="s">
        <v>7</v>
      </c>
      <c r="BS135" s="33"/>
    </row>
    <row r="136" spans="1:71" ht="12" customHeight="1">
      <c r="A136" t="s">
        <v>149</v>
      </c>
      <c r="B136" s="28">
        <v>0.3807590211129423</v>
      </c>
      <c r="C136" s="28">
        <v>0.34396176024789626</v>
      </c>
      <c r="D136" s="28">
        <v>0.31975112415060797</v>
      </c>
      <c r="E136" s="28">
        <v>0.31272222979978231</v>
      </c>
      <c r="F136" s="28">
        <v>0.28520601548065894</v>
      </c>
      <c r="G136" s="28">
        <v>0.26139495477282315</v>
      </c>
      <c r="H136" s="28">
        <v>0.24443116323878922</v>
      </c>
      <c r="I136" s="28">
        <v>0.20500033730689668</v>
      </c>
      <c r="J136">
        <v>4</v>
      </c>
      <c r="K136">
        <v>5</v>
      </c>
      <c r="L136">
        <v>1</v>
      </c>
      <c r="M136" t="s">
        <v>8</v>
      </c>
      <c r="Q136">
        <v>330</v>
      </c>
      <c r="R136">
        <f t="shared" si="30"/>
        <v>9.6628169919958928E-3</v>
      </c>
      <c r="S136">
        <f t="shared" si="30"/>
        <v>8.7922615067379528E-3</v>
      </c>
      <c r="T136">
        <f t="shared" si="30"/>
        <v>9.7326794310614306E-3</v>
      </c>
      <c r="U136">
        <f t="shared" si="30"/>
        <v>4.4458710998937501E-3</v>
      </c>
      <c r="V136">
        <f t="shared" si="30"/>
        <v>3.3645525821631161E-3</v>
      </c>
      <c r="W136">
        <f t="shared" si="30"/>
        <v>2.2023081413730106E-3</v>
      </c>
      <c r="X136">
        <f t="shared" si="30"/>
        <v>7.5459544570365966E-3</v>
      </c>
      <c r="Y136">
        <f t="shared" si="30"/>
        <v>8.0454479797841816E-3</v>
      </c>
      <c r="Z136">
        <f t="shared" si="30"/>
        <v>0</v>
      </c>
      <c r="AA136">
        <f t="shared" si="30"/>
        <v>1.4249848530443532E-2</v>
      </c>
      <c r="AB136">
        <f t="shared" si="30"/>
        <v>3.3035689517454392E-3</v>
      </c>
      <c r="AC136">
        <f t="shared" si="30"/>
        <v>2.199990172667754E-3</v>
      </c>
      <c r="AD136">
        <f t="shared" si="30"/>
        <v>6.1478574163144062E-3</v>
      </c>
      <c r="AE136">
        <f t="shared" si="30"/>
        <v>7.2263481430497323E-3</v>
      </c>
      <c r="AF136">
        <f t="shared" si="30"/>
        <v>3.9330308131352854E-3</v>
      </c>
      <c r="AG136">
        <f t="shared" si="30"/>
        <v>1.7310226901672277E-2</v>
      </c>
      <c r="AH136">
        <f t="shared" si="30"/>
        <v>1.2566024833349732E-2</v>
      </c>
      <c r="AI136">
        <f t="shared" si="30"/>
        <v>1.9072949698514474E-2</v>
      </c>
      <c r="AJ136">
        <f t="shared" si="30"/>
        <v>2.0450828952039368E-2</v>
      </c>
      <c r="AL136">
        <v>1</v>
      </c>
      <c r="AM136">
        <v>30</v>
      </c>
      <c r="AN136">
        <v>100</v>
      </c>
      <c r="AO136">
        <f t="shared" si="24"/>
        <v>0.35528300269195867</v>
      </c>
      <c r="AP136">
        <f t="shared" si="25"/>
        <v>0.35762041896224817</v>
      </c>
      <c r="AQ136">
        <f t="shared" si="26"/>
        <v>0.35762041896224817</v>
      </c>
      <c r="AV136">
        <v>30</v>
      </c>
      <c r="AW136" s="31" t="str">
        <f t="shared" si="27"/>
        <v>4-30</v>
      </c>
      <c r="AX136" s="32">
        <v>0</v>
      </c>
      <c r="AY136" s="32">
        <v>0.40769826365906697</v>
      </c>
      <c r="AZ136" s="32">
        <v>5.8351201789662147E-2</v>
      </c>
      <c r="BA136" s="32">
        <v>1.0751853261099404</v>
      </c>
      <c r="BB136" s="32">
        <v>30</v>
      </c>
      <c r="BC136" s="32">
        <v>4</v>
      </c>
      <c r="BL136" s="33"/>
      <c r="BM136" s="34">
        <v>10</v>
      </c>
      <c r="BN136" s="35">
        <v>2.3540131786867337E-3</v>
      </c>
      <c r="BO136" s="35">
        <v>0.48664605910272529</v>
      </c>
      <c r="BP136" s="35">
        <v>4.9885781618179603</v>
      </c>
      <c r="BQ136" s="35">
        <v>1.0762780267846719</v>
      </c>
      <c r="BR136" s="34" t="s">
        <v>8</v>
      </c>
      <c r="BS136" s="33"/>
    </row>
    <row r="137" spans="1:71" ht="12" customHeight="1">
      <c r="A137" t="s">
        <v>150</v>
      </c>
      <c r="B137" s="28">
        <v>0.37329582280612783</v>
      </c>
      <c r="C137" s="28">
        <v>0.33933793277281815</v>
      </c>
      <c r="D137" s="28">
        <v>0.31735427688880846</v>
      </c>
      <c r="E137" s="28">
        <v>0.31197884669794629</v>
      </c>
      <c r="F137" s="28">
        <v>0.28856792141843185</v>
      </c>
      <c r="G137" s="28">
        <v>0.2682154305578564</v>
      </c>
      <c r="H137" s="28">
        <v>0.25290472249698648</v>
      </c>
      <c r="I137" s="28">
        <v>0.2140718733595498</v>
      </c>
      <c r="J137">
        <v>4</v>
      </c>
      <c r="K137">
        <v>5</v>
      </c>
      <c r="L137">
        <v>2</v>
      </c>
      <c r="M137" t="s">
        <v>8</v>
      </c>
      <c r="Q137">
        <v>1000</v>
      </c>
      <c r="R137">
        <f t="shared" si="30"/>
        <v>3.1525468503222354E-3</v>
      </c>
      <c r="S137">
        <f t="shared" si="30"/>
        <v>1.2922083366083414E-2</v>
      </c>
      <c r="T137">
        <f t="shared" si="30"/>
        <v>6.0253708852269217E-3</v>
      </c>
      <c r="U137">
        <f t="shared" si="30"/>
        <v>1.2733287236201263E-3</v>
      </c>
      <c r="V137">
        <f t="shared" si="30"/>
        <v>1.1401881946845716E-2</v>
      </c>
      <c r="W137">
        <f t="shared" si="30"/>
        <v>1.9809146524177867E-3</v>
      </c>
      <c r="X137">
        <f t="shared" si="30"/>
        <v>7.2359337792702316E-3</v>
      </c>
      <c r="Y137">
        <f t="shared" si="30"/>
        <v>6.9777121510196105E-3</v>
      </c>
      <c r="Z137">
        <f t="shared" si="30"/>
        <v>0</v>
      </c>
      <c r="AA137">
        <f t="shared" si="30"/>
        <v>1.119128682529863E-2</v>
      </c>
      <c r="AB137">
        <f t="shared" si="30"/>
        <v>2.8673306258480413E-3</v>
      </c>
      <c r="AC137">
        <f t="shared" si="30"/>
        <v>3.574564509910505E-3</v>
      </c>
      <c r="AD137">
        <f t="shared" si="30"/>
        <v>7.1519531804097314E-3</v>
      </c>
      <c r="AE137">
        <f t="shared" si="30"/>
        <v>7.7693662432591348E-3</v>
      </c>
      <c r="AF137">
        <f t="shared" si="30"/>
        <v>5.9501396441322685E-3</v>
      </c>
      <c r="AG137">
        <f t="shared" si="30"/>
        <v>1.3297048880872853E-2</v>
      </c>
      <c r="AH137">
        <f t="shared" si="30"/>
        <v>9.0889762003602548E-3</v>
      </c>
      <c r="AI137">
        <f t="shared" si="30"/>
        <v>1.6387974996458332E-2</v>
      </c>
      <c r="AJ137">
        <f t="shared" si="30"/>
        <v>1.3974218112382641E-2</v>
      </c>
      <c r="AL137">
        <v>1</v>
      </c>
      <c r="AM137">
        <v>60</v>
      </c>
      <c r="AN137">
        <v>100</v>
      </c>
      <c r="AO137">
        <f t="shared" si="24"/>
        <v>0.39040865992762269</v>
      </c>
      <c r="AP137">
        <f t="shared" si="25"/>
        <v>0.39444659244598901</v>
      </c>
      <c r="AQ137">
        <f t="shared" si="26"/>
        <v>0.39444659244598901</v>
      </c>
      <c r="AV137">
        <v>60</v>
      </c>
      <c r="AW137" s="31" t="str">
        <f t="shared" si="27"/>
        <v>4-60</v>
      </c>
      <c r="AX137" s="32">
        <v>0</v>
      </c>
      <c r="AY137" s="32">
        <v>0.44139194721266201</v>
      </c>
      <c r="AZ137" s="32">
        <v>1.4671598777389102E-2</v>
      </c>
      <c r="BA137" s="32">
        <v>1.0680164844941518</v>
      </c>
      <c r="BB137" s="32">
        <v>60</v>
      </c>
      <c r="BC137" s="32">
        <v>4</v>
      </c>
      <c r="BL137" s="33"/>
      <c r="BM137" s="34">
        <v>20</v>
      </c>
      <c r="BN137" s="35">
        <v>0</v>
      </c>
      <c r="BO137" s="35">
        <v>0.37986184121986083</v>
      </c>
      <c r="BP137" s="35">
        <v>3.8449684704678036E-2</v>
      </c>
      <c r="BQ137" s="35">
        <v>1.0796475458223407</v>
      </c>
      <c r="BR137" s="34" t="s">
        <v>8</v>
      </c>
      <c r="BS137" s="33"/>
    </row>
    <row r="138" spans="1:71" ht="12" customHeight="1">
      <c r="A138" t="s">
        <v>151</v>
      </c>
      <c r="B138" s="28">
        <v>0.3557906967069599</v>
      </c>
      <c r="C138" s="28">
        <v>0.32131260801955913</v>
      </c>
      <c r="D138" s="28">
        <v>0.29358889279875511</v>
      </c>
      <c r="E138" s="28">
        <v>0.28821074556127718</v>
      </c>
      <c r="F138" s="28">
        <v>0.26092162809703701</v>
      </c>
      <c r="G138" s="28">
        <v>0.24485961934403044</v>
      </c>
      <c r="H138" s="28">
        <v>0.22619002405164049</v>
      </c>
      <c r="I138" s="28">
        <v>0.19000976081769796</v>
      </c>
      <c r="J138">
        <v>4</v>
      </c>
      <c r="K138">
        <v>5</v>
      </c>
      <c r="L138">
        <v>3</v>
      </c>
      <c r="M138" t="s">
        <v>8</v>
      </c>
      <c r="Q138">
        <v>3000</v>
      </c>
      <c r="R138">
        <f t="shared" si="30"/>
        <v>2.3100961054302593E-3</v>
      </c>
      <c r="S138">
        <f t="shared" si="30"/>
        <v>1.2083819307427635E-2</v>
      </c>
      <c r="T138">
        <f t="shared" si="30"/>
        <v>6.5133705336437586E-3</v>
      </c>
      <c r="U138">
        <f t="shared" si="30"/>
        <v>3.4428402736625396E-3</v>
      </c>
      <c r="V138">
        <f t="shared" si="30"/>
        <v>1.2410803420964567E-2</v>
      </c>
      <c r="W138">
        <f t="shared" si="30"/>
        <v>1.0412499165018962E-3</v>
      </c>
      <c r="X138">
        <f t="shared" si="30"/>
        <v>5.6551280932878312E-3</v>
      </c>
      <c r="Y138">
        <f t="shared" si="30"/>
        <v>5.3087509774338293E-3</v>
      </c>
      <c r="Z138">
        <f t="shared" si="30"/>
        <v>0</v>
      </c>
      <c r="AA138">
        <f t="shared" si="30"/>
        <v>9.9137162958821134E-3</v>
      </c>
      <c r="AB138">
        <f t="shared" si="30"/>
        <v>4.0439695163446421E-3</v>
      </c>
      <c r="AC138">
        <f t="shared" si="30"/>
        <v>3.3104006012255605E-3</v>
      </c>
      <c r="AD138">
        <f t="shared" si="30"/>
        <v>6.4052772076308995E-3</v>
      </c>
      <c r="AE138">
        <f t="shared" si="30"/>
        <v>6.6978392710910772E-3</v>
      </c>
      <c r="AF138">
        <f t="shared" si="30"/>
        <v>5.1857910436252652E-3</v>
      </c>
      <c r="AG138">
        <f t="shared" si="30"/>
        <v>1.4985279210831565E-2</v>
      </c>
      <c r="AH138">
        <f t="shared" si="30"/>
        <v>9.4949564825120292E-3</v>
      </c>
      <c r="AI138">
        <f t="shared" si="30"/>
        <v>1.4689286960326731E-2</v>
      </c>
      <c r="AJ138">
        <f t="shared" si="30"/>
        <v>6.0900280122938577E-3</v>
      </c>
      <c r="AL138">
        <v>1</v>
      </c>
      <c r="AM138">
        <v>100</v>
      </c>
      <c r="AN138">
        <v>100</v>
      </c>
      <c r="AO138">
        <f t="shared" si="24"/>
        <v>0.43576785914005839</v>
      </c>
      <c r="AP138">
        <f t="shared" si="25"/>
        <v>0.44516790944263018</v>
      </c>
      <c r="AQ138">
        <f t="shared" si="26"/>
        <v>0.44516790944263018</v>
      </c>
      <c r="BL138" s="33"/>
      <c r="BM138" s="34">
        <v>30</v>
      </c>
      <c r="BN138" s="35">
        <v>0</v>
      </c>
      <c r="BO138" s="35">
        <v>0.40769826365906697</v>
      </c>
      <c r="BP138" s="35">
        <v>5.8351201789662147E-2</v>
      </c>
      <c r="BQ138" s="35">
        <v>1.0751853261099404</v>
      </c>
      <c r="BR138" s="34" t="s">
        <v>8</v>
      </c>
      <c r="BS138" s="33"/>
    </row>
    <row r="139" spans="1:71" ht="12" customHeight="1">
      <c r="A139" t="s">
        <v>153</v>
      </c>
      <c r="B139" s="28">
        <v>0.3697312928313925</v>
      </c>
      <c r="C139" s="28">
        <v>0.35552225877980037</v>
      </c>
      <c r="D139" s="28">
        <v>0.34598164269561521</v>
      </c>
      <c r="E139" s="28">
        <v>0.34418467228752581</v>
      </c>
      <c r="F139" s="28">
        <v>0.32784520940160111</v>
      </c>
      <c r="G139" s="28">
        <v>0.29183169936731773</v>
      </c>
      <c r="H139" s="28">
        <v>0.2766037645688707</v>
      </c>
      <c r="I139" s="28">
        <v>0.23390256054159531</v>
      </c>
      <c r="J139">
        <v>4</v>
      </c>
      <c r="K139">
        <v>15</v>
      </c>
      <c r="L139">
        <v>2</v>
      </c>
      <c r="M139" t="s">
        <v>8</v>
      </c>
      <c r="Q139">
        <v>15000</v>
      </c>
      <c r="R139">
        <f t="shared" si="30"/>
        <v>2.9099744958545615E-3</v>
      </c>
      <c r="S139">
        <f t="shared" si="30"/>
        <v>9.3911929583281872E-3</v>
      </c>
      <c r="T139">
        <f t="shared" si="30"/>
        <v>3.9349287513477105E-3</v>
      </c>
      <c r="U139">
        <f t="shared" si="30"/>
        <v>6.8374844467101736E-3</v>
      </c>
      <c r="V139">
        <f t="shared" si="30"/>
        <v>1.7649656894840382E-2</v>
      </c>
      <c r="W139">
        <f t="shared" si="30"/>
        <v>3.8498758191797267E-3</v>
      </c>
      <c r="X139">
        <f t="shared" si="30"/>
        <v>1.3865787042065453E-2</v>
      </c>
      <c r="Y139">
        <f t="shared" si="30"/>
        <v>2.1180875192425286E-3</v>
      </c>
      <c r="Z139">
        <f t="shared" si="30"/>
        <v>0</v>
      </c>
      <c r="AA139">
        <f t="shared" si="30"/>
        <v>1.0106187707050351E-2</v>
      </c>
      <c r="AB139">
        <f t="shared" si="30"/>
        <v>5.1553157804715977E-3</v>
      </c>
      <c r="AC139">
        <f t="shared" si="30"/>
        <v>3.9812434380648853E-3</v>
      </c>
      <c r="AD139">
        <f t="shared" si="30"/>
        <v>8.6363328266614026E-3</v>
      </c>
      <c r="AE139">
        <f t="shared" si="30"/>
        <v>4.594383392877821E-3</v>
      </c>
      <c r="AF139">
        <f t="shared" si="30"/>
        <v>2.793677893173474E-3</v>
      </c>
      <c r="AG139">
        <f t="shared" si="30"/>
        <v>1.3017563010350175E-2</v>
      </c>
      <c r="AH139">
        <f t="shared" si="30"/>
        <v>1.1922795839969219E-2</v>
      </c>
      <c r="AI139">
        <f t="shared" si="30"/>
        <v>1.4437263444538606E-2</v>
      </c>
      <c r="AJ139">
        <f t="shared" si="30"/>
        <v>8.1128269693342969E-3</v>
      </c>
      <c r="AL139">
        <v>1</v>
      </c>
      <c r="AM139">
        <v>5</v>
      </c>
      <c r="AN139">
        <v>330</v>
      </c>
      <c r="AO139">
        <f t="shared" si="24"/>
        <v>0.28392222419183472</v>
      </c>
      <c r="AP139">
        <f t="shared" si="25"/>
        <v>0.28480580003919648</v>
      </c>
      <c r="AQ139">
        <f t="shared" si="26"/>
        <v>0.28480580003919648</v>
      </c>
      <c r="BL139" s="33"/>
      <c r="BM139" s="34">
        <v>60</v>
      </c>
      <c r="BN139" s="35">
        <v>0</v>
      </c>
      <c r="BO139" s="35">
        <v>0.44139194721266201</v>
      </c>
      <c r="BP139" s="35">
        <v>1.4671598777389102E-2</v>
      </c>
      <c r="BQ139" s="35">
        <v>1.0680164844941518</v>
      </c>
      <c r="BR139" s="34" t="s">
        <v>8</v>
      </c>
      <c r="BS139" s="33"/>
    </row>
    <row r="140" spans="1:71" ht="3.6" customHeight="1">
      <c r="A140" t="s">
        <v>154</v>
      </c>
      <c r="B140" s="28">
        <v>0.38818422789009571</v>
      </c>
      <c r="C140" s="28">
        <v>0.35792416798352678</v>
      </c>
      <c r="D140" s="28">
        <v>0.33468038979119041</v>
      </c>
      <c r="E140" s="28">
        <v>0.3291273967767176</v>
      </c>
      <c r="F140" s="28">
        <v>0.30271315973490165</v>
      </c>
      <c r="G140" s="28">
        <v>0.27365374696659722</v>
      </c>
      <c r="H140" s="28">
        <v>0.2576138516038467</v>
      </c>
      <c r="I140" s="28">
        <v>0.2100569688616569</v>
      </c>
      <c r="J140">
        <v>4</v>
      </c>
      <c r="K140">
        <v>15</v>
      </c>
      <c r="L140">
        <v>3</v>
      </c>
      <c r="M140" t="s">
        <v>8</v>
      </c>
      <c r="AL140">
        <v>1</v>
      </c>
      <c r="AM140">
        <v>15</v>
      </c>
      <c r="AN140">
        <v>330</v>
      </c>
      <c r="AO140">
        <f t="shared" si="24"/>
        <v>0.31065392679386072</v>
      </c>
      <c r="AP140">
        <f t="shared" si="25"/>
        <v>0.31264255540271008</v>
      </c>
      <c r="AQ140">
        <f t="shared" si="26"/>
        <v>0.31264255540271008</v>
      </c>
      <c r="BL140" s="33"/>
      <c r="BM140" s="33"/>
      <c r="BN140" s="33"/>
      <c r="BO140" s="33"/>
      <c r="BP140" s="33"/>
      <c r="BQ140" s="33"/>
      <c r="BR140" s="33"/>
      <c r="BS140" s="33"/>
    </row>
    <row r="141" spans="1:71">
      <c r="A141" t="s">
        <v>156</v>
      </c>
      <c r="B141" s="28">
        <v>0.38109198197652805</v>
      </c>
      <c r="C141" s="28">
        <v>0.36428401120100834</v>
      </c>
      <c r="D141" s="28">
        <v>0.33588113784855644</v>
      </c>
      <c r="E141" s="28">
        <v>0.33703135218418773</v>
      </c>
      <c r="F141" s="28">
        <v>0.3111700814765998</v>
      </c>
      <c r="G141" s="28">
        <v>0.28430701118636442</v>
      </c>
      <c r="H141" s="28">
        <v>0.26900173978481434</v>
      </c>
      <c r="I141" s="28">
        <v>0.22303027004779608</v>
      </c>
      <c r="J141">
        <v>4</v>
      </c>
      <c r="K141">
        <v>30</v>
      </c>
      <c r="L141">
        <v>2</v>
      </c>
      <c r="M141" t="s">
        <v>8</v>
      </c>
      <c r="AL141">
        <v>1</v>
      </c>
      <c r="AM141">
        <v>30</v>
      </c>
      <c r="AN141">
        <v>330</v>
      </c>
      <c r="AO141">
        <f t="shared" si="24"/>
        <v>0.34263036213667702</v>
      </c>
      <c r="AP141">
        <f t="shared" si="25"/>
        <v>0.34364862343889402</v>
      </c>
      <c r="AQ141">
        <f t="shared" si="26"/>
        <v>0.34364862343889402</v>
      </c>
    </row>
    <row r="142" spans="1:71">
      <c r="A142" t="s">
        <v>157</v>
      </c>
      <c r="B142" s="28">
        <v>0.41406312217826352</v>
      </c>
      <c r="C142" s="28">
        <v>0.40722297555707909</v>
      </c>
      <c r="D142" s="28">
        <v>0.37568334058871455</v>
      </c>
      <c r="E142" s="28">
        <v>0.37392176858216286</v>
      </c>
      <c r="F142" s="28">
        <v>0.34931598087362875</v>
      </c>
      <c r="G142" s="28">
        <v>0.31708296117928103</v>
      </c>
      <c r="H142" s="28">
        <v>0.2983803137054678</v>
      </c>
      <c r="I142" s="28">
        <v>0.25190479693687329</v>
      </c>
      <c r="J142">
        <v>4</v>
      </c>
      <c r="K142">
        <v>30</v>
      </c>
      <c r="L142">
        <v>3</v>
      </c>
      <c r="M142" t="s">
        <v>8</v>
      </c>
      <c r="AL142">
        <v>1</v>
      </c>
      <c r="AM142">
        <v>60</v>
      </c>
      <c r="AN142">
        <v>330</v>
      </c>
      <c r="AO142">
        <f t="shared" si="24"/>
        <v>0.38155688944995658</v>
      </c>
      <c r="AP142">
        <f t="shared" si="25"/>
        <v>0.38402069580931908</v>
      </c>
      <c r="AQ142">
        <f t="shared" si="26"/>
        <v>0.38402069580931908</v>
      </c>
    </row>
    <row r="143" spans="1:71">
      <c r="A143" t="s">
        <v>158</v>
      </c>
      <c r="B143" s="28">
        <v>0.4239372178279755</v>
      </c>
      <c r="C143" s="28">
        <v>0.41106772806831254</v>
      </c>
      <c r="D143" s="28">
        <v>0.39758979538304973</v>
      </c>
      <c r="E143" s="28">
        <v>0.3951191483518251</v>
      </c>
      <c r="F143" s="28">
        <v>0.37588866436997947</v>
      </c>
      <c r="G143" s="28">
        <v>0.35621567644224267</v>
      </c>
      <c r="H143" s="28">
        <v>0.33394297783239646</v>
      </c>
      <c r="I143" s="28">
        <v>0.29568482417723835</v>
      </c>
      <c r="J143">
        <v>4</v>
      </c>
      <c r="K143">
        <v>60</v>
      </c>
      <c r="L143">
        <v>1</v>
      </c>
      <c r="M143" t="s">
        <v>8</v>
      </c>
      <c r="AL143">
        <v>1</v>
      </c>
      <c r="AM143">
        <v>100</v>
      </c>
      <c r="AN143">
        <v>330</v>
      </c>
      <c r="AO143">
        <f t="shared" si="24"/>
        <v>0.43737011041477558</v>
      </c>
      <c r="AP143">
        <f t="shared" si="25"/>
        <v>0.43716783199886372</v>
      </c>
      <c r="AQ143">
        <f t="shared" si="26"/>
        <v>0.43716783199886372</v>
      </c>
    </row>
    <row r="144" spans="1:71">
      <c r="A144" t="s">
        <v>159</v>
      </c>
      <c r="B144" s="28">
        <v>0.47223032307179585</v>
      </c>
      <c r="C144" s="28">
        <v>0.46301111679643892</v>
      </c>
      <c r="D144" s="28">
        <v>0.43083796836611254</v>
      </c>
      <c r="E144" s="28">
        <v>0.43527823914363112</v>
      </c>
      <c r="F144" s="28">
        <v>0.40893764978546876</v>
      </c>
      <c r="G144" s="28">
        <v>0.37529695423375903</v>
      </c>
      <c r="H144" s="28">
        <v>0.33723480261121463</v>
      </c>
      <c r="I144" s="28">
        <v>0.30667971895574597</v>
      </c>
      <c r="J144">
        <v>4</v>
      </c>
      <c r="K144">
        <v>60</v>
      </c>
      <c r="L144">
        <v>2</v>
      </c>
      <c r="M144" t="s">
        <v>8</v>
      </c>
      <c r="AL144">
        <v>1</v>
      </c>
      <c r="AM144">
        <v>5</v>
      </c>
      <c r="AN144">
        <v>1000</v>
      </c>
      <c r="AO144">
        <f t="shared" si="24"/>
        <v>0.26630373317306544</v>
      </c>
      <c r="AP144">
        <f t="shared" si="25"/>
        <v>0.26021371215727285</v>
      </c>
      <c r="AQ144">
        <f t="shared" si="26"/>
        <v>0.26021371215727285</v>
      </c>
    </row>
    <row r="145" spans="1:43">
      <c r="A145" t="s">
        <v>160</v>
      </c>
      <c r="B145" s="28">
        <v>0.43523036421773914</v>
      </c>
      <c r="C145" s="28">
        <v>0.42622533875619117</v>
      </c>
      <c r="D145" s="28">
        <v>0.41814149543997886</v>
      </c>
      <c r="E145" s="28">
        <v>0.41518995264778052</v>
      </c>
      <c r="F145" s="28">
        <v>0.40419216581060829</v>
      </c>
      <c r="G145" s="28">
        <v>0.37905705298787412</v>
      </c>
      <c r="H145" s="28">
        <v>0.3489212370904598</v>
      </c>
      <c r="I145" s="28">
        <v>0.30902841030673367</v>
      </c>
      <c r="J145">
        <v>4</v>
      </c>
      <c r="K145">
        <v>60</v>
      </c>
      <c r="L145">
        <v>3</v>
      </c>
      <c r="M145" t="s">
        <v>8</v>
      </c>
      <c r="AL145">
        <v>1</v>
      </c>
      <c r="AM145">
        <v>15</v>
      </c>
      <c r="AN145">
        <v>1000</v>
      </c>
      <c r="AO145">
        <f t="shared" si="24"/>
        <v>0.29528905710738051</v>
      </c>
      <c r="AP145">
        <f t="shared" si="25"/>
        <v>0.29166839242579756</v>
      </c>
      <c r="AQ145">
        <f t="shared" si="26"/>
        <v>0.29166839242579756</v>
      </c>
    </row>
    <row r="146" spans="1:43">
      <c r="B146" s="29"/>
      <c r="C146" s="29"/>
      <c r="D146" s="29"/>
      <c r="E146" s="29"/>
      <c r="F146" s="29"/>
      <c r="G146" s="29"/>
      <c r="H146" s="29"/>
      <c r="I146" s="29"/>
      <c r="AL146">
        <v>1</v>
      </c>
      <c r="AM146">
        <v>30</v>
      </c>
      <c r="AN146">
        <v>1000</v>
      </c>
      <c r="AO146">
        <f t="shared" si="24"/>
        <v>0.3273974770533879</v>
      </c>
      <c r="AP146">
        <f t="shared" si="25"/>
        <v>0.32502323521123161</v>
      </c>
      <c r="AQ146">
        <f t="shared" si="26"/>
        <v>0.32502323521123161</v>
      </c>
    </row>
    <row r="147" spans="1:43">
      <c r="AL147">
        <v>1</v>
      </c>
      <c r="AM147">
        <v>60</v>
      </c>
      <c r="AN147">
        <v>1000</v>
      </c>
      <c r="AO147">
        <f t="shared" si="24"/>
        <v>0.37199200315008163</v>
      </c>
      <c r="AP147">
        <f t="shared" si="25"/>
        <v>0.36809207050655163</v>
      </c>
      <c r="AQ147">
        <f t="shared" si="26"/>
        <v>0.36809207050655163</v>
      </c>
    </row>
    <row r="148" spans="1:43">
      <c r="AL148">
        <v>1</v>
      </c>
      <c r="AM148">
        <v>100</v>
      </c>
      <c r="AN148">
        <v>1000</v>
      </c>
      <c r="AO148">
        <f t="shared" si="24"/>
        <v>0.39832542167698592</v>
      </c>
      <c r="AP148">
        <f t="shared" si="25"/>
        <v>0.39731896766955571</v>
      </c>
      <c r="AQ148">
        <f t="shared" si="26"/>
        <v>0.39731896766955571</v>
      </c>
    </row>
    <row r="149" spans="1:43">
      <c r="A149" s="12" t="s">
        <v>175</v>
      </c>
      <c r="B149" s="12"/>
      <c r="C149" s="12"/>
      <c r="D149" s="12"/>
      <c r="E149" s="12"/>
      <c r="AL149">
        <v>1</v>
      </c>
      <c r="AM149">
        <v>5</v>
      </c>
      <c r="AN149">
        <v>3000</v>
      </c>
      <c r="AO149">
        <f t="shared" si="24"/>
        <v>0.24709422414624344</v>
      </c>
      <c r="AP149">
        <f t="shared" si="25"/>
        <v>0.23779925510163932</v>
      </c>
      <c r="AQ149">
        <f t="shared" si="26"/>
        <v>0.23779925510163932</v>
      </c>
    </row>
    <row r="150" spans="1:43" ht="15.75">
      <c r="A150" s="26" t="s">
        <v>23</v>
      </c>
      <c r="B150" s="26" t="s">
        <v>100</v>
      </c>
      <c r="C150" s="26" t="s">
        <v>24</v>
      </c>
      <c r="D150" t="s">
        <v>23</v>
      </c>
      <c r="E150" s="24" t="s">
        <v>97</v>
      </c>
      <c r="F150" s="24" t="s">
        <v>104</v>
      </c>
      <c r="G150" s="24"/>
      <c r="H150" s="24"/>
      <c r="AL150">
        <v>1</v>
      </c>
      <c r="AM150">
        <v>15</v>
      </c>
      <c r="AN150">
        <v>3000</v>
      </c>
      <c r="AO150">
        <f t="shared" si="24"/>
        <v>0.27718194639871185</v>
      </c>
      <c r="AP150">
        <f t="shared" si="25"/>
        <v>0.27182872887758069</v>
      </c>
      <c r="AQ150">
        <f t="shared" si="26"/>
        <v>0.27182872887758069</v>
      </c>
    </row>
    <row r="151" spans="1:43">
      <c r="A151">
        <v>1</v>
      </c>
      <c r="B151">
        <v>5</v>
      </c>
      <c r="C151">
        <v>1</v>
      </c>
      <c r="D151" t="s">
        <v>5</v>
      </c>
      <c r="E151" s="28">
        <v>0.40392863902256698</v>
      </c>
      <c r="F151" s="26">
        <v>10</v>
      </c>
      <c r="G151" s="26"/>
      <c r="H151" s="26"/>
      <c r="I151" s="26"/>
      <c r="J151" s="26"/>
      <c r="K151" s="26"/>
      <c r="AL151">
        <v>1</v>
      </c>
      <c r="AM151">
        <v>30</v>
      </c>
      <c r="AN151">
        <v>3000</v>
      </c>
      <c r="AO151">
        <f t="shared" si="24"/>
        <v>0.30818521009625161</v>
      </c>
      <c r="AP151">
        <f t="shared" si="25"/>
        <v>0.30456651322990386</v>
      </c>
      <c r="AQ151">
        <f t="shared" si="26"/>
        <v>0.30456651322990386</v>
      </c>
    </row>
    <row r="152" spans="1:43">
      <c r="A152">
        <v>1</v>
      </c>
      <c r="B152">
        <v>5</v>
      </c>
      <c r="C152">
        <v>2</v>
      </c>
      <c r="D152" t="s">
        <v>5</v>
      </c>
      <c r="E152" s="28">
        <v>0.32018570906866162</v>
      </c>
      <c r="F152" s="26">
        <v>10</v>
      </c>
      <c r="G152" s="28"/>
      <c r="H152" s="28"/>
      <c r="AL152">
        <v>1</v>
      </c>
      <c r="AM152">
        <v>60</v>
      </c>
      <c r="AN152">
        <v>3000</v>
      </c>
      <c r="AO152">
        <f t="shared" si="24"/>
        <v>0.35221748461848473</v>
      </c>
      <c r="AP152">
        <f t="shared" si="25"/>
        <v>0.34899037473874439</v>
      </c>
      <c r="AQ152">
        <f t="shared" si="26"/>
        <v>0.34899037473874439</v>
      </c>
    </row>
    <row r="153" spans="1:43">
      <c r="A153">
        <v>1</v>
      </c>
      <c r="B153">
        <v>15</v>
      </c>
      <c r="C153">
        <v>1</v>
      </c>
      <c r="D153" t="s">
        <v>5</v>
      </c>
      <c r="E153" s="28">
        <v>0.35613518333002075</v>
      </c>
      <c r="F153" s="26">
        <v>10</v>
      </c>
      <c r="G153" s="28"/>
      <c r="H153" s="28"/>
      <c r="AL153">
        <v>1</v>
      </c>
      <c r="AM153">
        <v>100</v>
      </c>
      <c r="AN153">
        <v>3000</v>
      </c>
      <c r="AO153">
        <f t="shared" si="24"/>
        <v>0.29834387681656804</v>
      </c>
      <c r="AP153">
        <f t="shared" si="25"/>
        <v>0.29886464642572885</v>
      </c>
      <c r="AQ153">
        <f t="shared" si="26"/>
        <v>0.29886464642572885</v>
      </c>
    </row>
    <row r="154" spans="1:43">
      <c r="A154">
        <v>1</v>
      </c>
      <c r="B154">
        <v>15</v>
      </c>
      <c r="C154">
        <v>3</v>
      </c>
      <c r="D154" t="s">
        <v>5</v>
      </c>
      <c r="E154" s="28">
        <v>0.38164282561813334</v>
      </c>
      <c r="F154" s="26">
        <v>10</v>
      </c>
      <c r="G154" s="28"/>
      <c r="H154" s="28"/>
      <c r="AL154">
        <v>1</v>
      </c>
      <c r="AM154">
        <v>5</v>
      </c>
      <c r="AN154">
        <v>15000</v>
      </c>
      <c r="AO154">
        <f t="shared" si="24"/>
        <v>0.19853197647665116</v>
      </c>
      <c r="AP154">
        <f t="shared" si="25"/>
        <v>0.20834213584903083</v>
      </c>
      <c r="AQ154">
        <f t="shared" si="26"/>
        <v>0.20834213584903083</v>
      </c>
    </row>
    <row r="155" spans="1:43">
      <c r="A155">
        <v>1</v>
      </c>
      <c r="B155">
        <v>30</v>
      </c>
      <c r="C155">
        <v>1</v>
      </c>
      <c r="D155" t="s">
        <v>5</v>
      </c>
      <c r="E155" s="28">
        <v>0.36646122391111186</v>
      </c>
      <c r="F155" s="26">
        <v>10</v>
      </c>
      <c r="G155" s="28"/>
      <c r="H155" s="28"/>
      <c r="AL155">
        <v>1</v>
      </c>
      <c r="AM155">
        <v>15</v>
      </c>
      <c r="AN155">
        <v>15000</v>
      </c>
      <c r="AO155">
        <f t="shared" si="24"/>
        <v>0.23941371423309826</v>
      </c>
      <c r="AP155">
        <f t="shared" si="25"/>
        <v>0.24497240721765814</v>
      </c>
      <c r="AQ155">
        <f t="shared" si="26"/>
        <v>0.24497240721765814</v>
      </c>
    </row>
    <row r="156" spans="1:43">
      <c r="A156">
        <v>1</v>
      </c>
      <c r="B156">
        <v>30</v>
      </c>
      <c r="C156">
        <v>2</v>
      </c>
      <c r="D156" t="s">
        <v>5</v>
      </c>
      <c r="E156" s="28">
        <v>0.39486190758538786</v>
      </c>
      <c r="F156" s="26">
        <v>10</v>
      </c>
      <c r="G156" s="28"/>
      <c r="H156" s="28"/>
      <c r="AL156">
        <v>1</v>
      </c>
      <c r="AM156">
        <v>30</v>
      </c>
      <c r="AN156">
        <v>15000</v>
      </c>
      <c r="AO156">
        <f t="shared" si="24"/>
        <v>0.27230042972568846</v>
      </c>
      <c r="AP156">
        <f t="shared" si="25"/>
        <v>0.27520705540824919</v>
      </c>
      <c r="AQ156">
        <f t="shared" si="26"/>
        <v>0.27520705540824919</v>
      </c>
    </row>
    <row r="157" spans="1:43">
      <c r="A157">
        <v>1</v>
      </c>
      <c r="B157">
        <v>30</v>
      </c>
      <c r="C157">
        <v>3</v>
      </c>
      <c r="D157" t="s">
        <v>5</v>
      </c>
      <c r="E157" s="28">
        <v>0.35569107528288191</v>
      </c>
      <c r="F157" s="26">
        <v>10</v>
      </c>
      <c r="G157" s="28"/>
      <c r="H157" s="28"/>
      <c r="AL157">
        <v>1</v>
      </c>
      <c r="AM157">
        <v>60</v>
      </c>
      <c r="AN157">
        <v>15000</v>
      </c>
      <c r="AO157">
        <f t="shared" si="24"/>
        <v>0.31751340081963486</v>
      </c>
      <c r="AP157">
        <f t="shared" si="25"/>
        <v>0.32019169253074187</v>
      </c>
      <c r="AQ157">
        <f t="shared" si="26"/>
        <v>0.32019169253074187</v>
      </c>
    </row>
    <row r="158" spans="1:43">
      <c r="A158">
        <v>1</v>
      </c>
      <c r="B158">
        <v>60</v>
      </c>
      <c r="C158">
        <v>2</v>
      </c>
      <c r="D158" t="s">
        <v>5</v>
      </c>
      <c r="E158" s="28">
        <v>0.42709185067751509</v>
      </c>
      <c r="F158" s="26">
        <v>10</v>
      </c>
      <c r="G158" s="28"/>
      <c r="H158" s="28"/>
      <c r="AL158">
        <v>1</v>
      </c>
      <c r="AM158">
        <v>100</v>
      </c>
      <c r="AN158">
        <v>15000</v>
      </c>
      <c r="AO158">
        <f t="shared" si="24"/>
        <v>0.17785801711779098</v>
      </c>
      <c r="AP158">
        <f t="shared" si="25"/>
        <v>0.17771536071006344</v>
      </c>
      <c r="AQ158">
        <f t="shared" si="26"/>
        <v>0.17771536071006344</v>
      </c>
    </row>
    <row r="159" spans="1:43">
      <c r="A159">
        <v>1</v>
      </c>
      <c r="B159">
        <v>60</v>
      </c>
      <c r="C159">
        <v>3</v>
      </c>
      <c r="D159" t="s">
        <v>5</v>
      </c>
      <c r="E159" s="28">
        <v>0.39449893928510665</v>
      </c>
      <c r="F159" s="26">
        <v>10</v>
      </c>
      <c r="G159" s="28"/>
      <c r="H159" s="28"/>
      <c r="AL159">
        <v>2</v>
      </c>
      <c r="AM159">
        <v>5</v>
      </c>
      <c r="AN159">
        <v>10</v>
      </c>
      <c r="AO159">
        <f t="shared" si="24"/>
        <v>0.36115629012500461</v>
      </c>
      <c r="AP159">
        <f t="shared" si="25"/>
        <v>0.36000890671186703</v>
      </c>
      <c r="AQ159">
        <f t="shared" si="26"/>
        <v>0.36000890671186703</v>
      </c>
    </row>
    <row r="160" spans="1:43">
      <c r="A160">
        <v>1</v>
      </c>
      <c r="B160">
        <v>100</v>
      </c>
      <c r="C160">
        <v>1</v>
      </c>
      <c r="D160" t="s">
        <v>5</v>
      </c>
      <c r="E160" s="28">
        <v>0.45374485579541701</v>
      </c>
      <c r="F160" s="26">
        <v>10</v>
      </c>
      <c r="G160" s="28"/>
      <c r="H160" s="28"/>
      <c r="AL160">
        <v>2</v>
      </c>
      <c r="AM160">
        <v>15</v>
      </c>
      <c r="AN160">
        <v>10</v>
      </c>
      <c r="AO160">
        <f t="shared" si="24"/>
        <v>0.33393096402121109</v>
      </c>
      <c r="AP160">
        <f t="shared" si="25"/>
        <v>0.33089853148816495</v>
      </c>
      <c r="AQ160">
        <f t="shared" si="26"/>
        <v>0.33089853148816495</v>
      </c>
    </row>
    <row r="161" spans="1:43">
      <c r="A161">
        <v>1</v>
      </c>
      <c r="B161">
        <v>100</v>
      </c>
      <c r="C161">
        <v>2</v>
      </c>
      <c r="D161" t="s">
        <v>5</v>
      </c>
      <c r="E161" s="28">
        <v>0.45500163297439178</v>
      </c>
      <c r="F161" s="26">
        <v>10</v>
      </c>
      <c r="G161" s="28"/>
      <c r="H161" s="28"/>
      <c r="AL161">
        <v>2</v>
      </c>
      <c r="AM161">
        <v>30</v>
      </c>
      <c r="AN161">
        <v>10</v>
      </c>
      <c r="AO161">
        <f t="shared" si="24"/>
        <v>0.4481386748441431</v>
      </c>
      <c r="AP161">
        <f t="shared" si="25"/>
        <v>0.44295913064678133</v>
      </c>
      <c r="AQ161">
        <f t="shared" si="26"/>
        <v>0.44295913064678133</v>
      </c>
    </row>
    <row r="162" spans="1:43">
      <c r="A162">
        <v>2</v>
      </c>
      <c r="B162">
        <v>5</v>
      </c>
      <c r="C162">
        <v>1</v>
      </c>
      <c r="D162" t="s">
        <v>6</v>
      </c>
      <c r="E162" s="28">
        <v>0.36029858233963064</v>
      </c>
      <c r="F162" s="26">
        <v>10</v>
      </c>
      <c r="G162" s="28"/>
      <c r="H162" s="28"/>
      <c r="AL162">
        <v>2</v>
      </c>
      <c r="AM162">
        <v>60</v>
      </c>
      <c r="AN162">
        <v>10</v>
      </c>
      <c r="AO162">
        <f t="shared" si="24"/>
        <v>0.4101903032393861</v>
      </c>
      <c r="AP162">
        <f t="shared" si="25"/>
        <v>0.40439684692331446</v>
      </c>
      <c r="AQ162">
        <f t="shared" si="26"/>
        <v>0.40439684692331446</v>
      </c>
    </row>
    <row r="163" spans="1:43">
      <c r="A163">
        <v>2</v>
      </c>
      <c r="B163">
        <v>5</v>
      </c>
      <c r="C163">
        <v>2</v>
      </c>
      <c r="D163" t="s">
        <v>6</v>
      </c>
      <c r="E163" s="28">
        <v>0.36201399791037864</v>
      </c>
      <c r="F163" s="26">
        <v>10</v>
      </c>
      <c r="G163" s="28"/>
      <c r="H163" s="28"/>
      <c r="AL163">
        <v>2</v>
      </c>
      <c r="AM163">
        <v>100</v>
      </c>
      <c r="AN163">
        <v>10</v>
      </c>
      <c r="AO163">
        <f t="shared" si="24"/>
        <v>0.43749089254377244</v>
      </c>
      <c r="AP163">
        <f t="shared" si="25"/>
        <v>0.43711340596871151</v>
      </c>
      <c r="AQ163">
        <f t="shared" si="26"/>
        <v>0.43711340596871151</v>
      </c>
    </row>
    <row r="164" spans="1:43">
      <c r="A164">
        <v>2</v>
      </c>
      <c r="B164">
        <v>15</v>
      </c>
      <c r="C164">
        <v>1</v>
      </c>
      <c r="D164" t="s">
        <v>6</v>
      </c>
      <c r="E164" s="28">
        <v>0.32870084458730209</v>
      </c>
      <c r="F164" s="26">
        <v>10</v>
      </c>
      <c r="G164" s="28"/>
      <c r="H164" s="28"/>
      <c r="AL164">
        <v>2</v>
      </c>
      <c r="AM164">
        <v>5</v>
      </c>
      <c r="AN164">
        <v>20</v>
      </c>
      <c r="AO164">
        <f t="shared" si="24"/>
        <v>0.35502698454965476</v>
      </c>
      <c r="AP164">
        <f t="shared" si="25"/>
        <v>0.35465198127010217</v>
      </c>
      <c r="AQ164">
        <f t="shared" si="26"/>
        <v>0.35465198127010217</v>
      </c>
    </row>
    <row r="165" spans="1:43">
      <c r="A165">
        <v>2</v>
      </c>
      <c r="B165">
        <v>15</v>
      </c>
      <c r="C165">
        <v>2</v>
      </c>
      <c r="D165" t="s">
        <v>6</v>
      </c>
      <c r="E165" s="28">
        <v>0.33975253836887082</v>
      </c>
      <c r="F165" s="26">
        <v>10</v>
      </c>
      <c r="G165" s="28"/>
      <c r="H165" s="28"/>
      <c r="AL165">
        <v>2</v>
      </c>
      <c r="AM165">
        <v>15</v>
      </c>
      <c r="AN165">
        <v>20</v>
      </c>
      <c r="AO165">
        <f t="shared" si="24"/>
        <v>0.32448980098411023</v>
      </c>
      <c r="AP165">
        <f t="shared" si="25"/>
        <v>0.3276778547079866</v>
      </c>
      <c r="AQ165">
        <f t="shared" si="26"/>
        <v>0.3276778547079866</v>
      </c>
    </row>
    <row r="166" spans="1:43">
      <c r="A166">
        <v>2</v>
      </c>
      <c r="B166">
        <v>15</v>
      </c>
      <c r="C166">
        <v>3</v>
      </c>
      <c r="D166" t="s">
        <v>6</v>
      </c>
      <c r="E166" s="28">
        <v>0.33333950910746035</v>
      </c>
      <c r="F166" s="26">
        <v>10</v>
      </c>
      <c r="G166" s="28"/>
      <c r="H166" s="28"/>
      <c r="AL166">
        <v>2</v>
      </c>
      <c r="AM166">
        <v>30</v>
      </c>
      <c r="AN166">
        <v>20</v>
      </c>
      <c r="AO166">
        <f t="shared" si="24"/>
        <v>0.43603124385346098</v>
      </c>
      <c r="AP166">
        <f t="shared" si="25"/>
        <v>0.44039697827546692</v>
      </c>
      <c r="AQ166">
        <f t="shared" si="26"/>
        <v>0.44039697827546692</v>
      </c>
    </row>
    <row r="167" spans="1:43">
      <c r="A167">
        <v>2</v>
      </c>
      <c r="B167">
        <v>30</v>
      </c>
      <c r="C167">
        <v>1</v>
      </c>
      <c r="D167" t="s">
        <v>6</v>
      </c>
      <c r="E167" s="28">
        <v>0.4587964180421783</v>
      </c>
      <c r="F167" s="26">
        <v>10</v>
      </c>
      <c r="G167" s="28"/>
      <c r="H167" s="28"/>
      <c r="AL167">
        <v>2</v>
      </c>
      <c r="AM167">
        <v>60</v>
      </c>
      <c r="AN167">
        <v>20</v>
      </c>
      <c r="AO167">
        <f t="shared" si="24"/>
        <v>0.40209407464874525</v>
      </c>
      <c r="AP167">
        <f t="shared" si="25"/>
        <v>0.40391728425815382</v>
      </c>
      <c r="AQ167">
        <f t="shared" si="26"/>
        <v>0.40391728425815382</v>
      </c>
    </row>
    <row r="168" spans="1:43">
      <c r="A168">
        <v>2</v>
      </c>
      <c r="B168">
        <v>30</v>
      </c>
      <c r="C168">
        <v>2</v>
      </c>
      <c r="D168" t="s">
        <v>6</v>
      </c>
      <c r="E168" s="28">
        <v>0.44154437924861373</v>
      </c>
      <c r="F168" s="26">
        <v>10</v>
      </c>
      <c r="G168" s="28"/>
      <c r="H168" s="28"/>
      <c r="AL168">
        <v>2</v>
      </c>
      <c r="AM168">
        <v>100</v>
      </c>
      <c r="AN168">
        <v>20</v>
      </c>
      <c r="AO168">
        <f t="shared" si="24"/>
        <v>0.42509730341851326</v>
      </c>
      <c r="AP168">
        <f t="shared" si="25"/>
        <v>0.42520094467994218</v>
      </c>
      <c r="AQ168">
        <f t="shared" si="26"/>
        <v>0.42520094467994218</v>
      </c>
    </row>
    <row r="169" spans="1:43">
      <c r="A169">
        <v>2</v>
      </c>
      <c r="B169">
        <v>30</v>
      </c>
      <c r="C169">
        <v>3</v>
      </c>
      <c r="D169" t="s">
        <v>6</v>
      </c>
      <c r="E169" s="28">
        <v>0.44407522724163717</v>
      </c>
      <c r="F169" s="26">
        <v>10</v>
      </c>
      <c r="G169" s="28"/>
      <c r="H169" s="28"/>
      <c r="AL169">
        <v>2</v>
      </c>
      <c r="AM169">
        <v>5</v>
      </c>
      <c r="AN169">
        <v>60</v>
      </c>
      <c r="AO169">
        <f t="shared" si="24"/>
        <v>0.33553654578456488</v>
      </c>
      <c r="AP169">
        <f t="shared" si="25"/>
        <v>0.34042763951823185</v>
      </c>
      <c r="AQ169">
        <f t="shared" si="26"/>
        <v>0.34042763951823185</v>
      </c>
    </row>
    <row r="170" spans="1:43">
      <c r="A170">
        <v>2</v>
      </c>
      <c r="B170">
        <v>60</v>
      </c>
      <c r="C170">
        <v>3</v>
      </c>
      <c r="D170" t="s">
        <v>6</v>
      </c>
      <c r="E170" s="28">
        <v>0.4101903032393861</v>
      </c>
      <c r="F170" s="26">
        <v>10</v>
      </c>
      <c r="G170" s="28"/>
      <c r="H170" s="28"/>
      <c r="AL170">
        <v>2</v>
      </c>
      <c r="AM170">
        <v>15</v>
      </c>
      <c r="AN170">
        <v>60</v>
      </c>
      <c r="AO170">
        <f t="shared" si="24"/>
        <v>0.31644347260874861</v>
      </c>
      <c r="AP170">
        <f t="shared" si="25"/>
        <v>0.31871357522958682</v>
      </c>
      <c r="AQ170">
        <f t="shared" si="26"/>
        <v>0.31871357522958682</v>
      </c>
    </row>
    <row r="171" spans="1:43">
      <c r="A171">
        <v>2</v>
      </c>
      <c r="B171">
        <v>100</v>
      </c>
      <c r="C171">
        <v>1</v>
      </c>
      <c r="D171" t="s">
        <v>6</v>
      </c>
      <c r="E171" s="28">
        <v>0.43413601772645477</v>
      </c>
      <c r="F171" s="26">
        <v>10</v>
      </c>
      <c r="G171" s="28"/>
      <c r="H171" s="28"/>
      <c r="AL171">
        <v>2</v>
      </c>
      <c r="AM171">
        <v>30</v>
      </c>
      <c r="AN171">
        <v>60</v>
      </c>
      <c r="AO171">
        <f t="shared" si="24"/>
        <v>0.42923107776234692</v>
      </c>
      <c r="AP171">
        <f t="shared" si="25"/>
        <v>0.43279484601977214</v>
      </c>
      <c r="AQ171">
        <f t="shared" si="26"/>
        <v>0.43279484601977214</v>
      </c>
    </row>
    <row r="172" spans="1:43">
      <c r="A172">
        <v>2</v>
      </c>
      <c r="B172">
        <v>100</v>
      </c>
      <c r="C172">
        <v>2</v>
      </c>
      <c r="D172" t="s">
        <v>6</v>
      </c>
      <c r="E172" s="28">
        <v>0.45581601074033645</v>
      </c>
      <c r="F172" s="26">
        <v>10</v>
      </c>
      <c r="G172" s="28"/>
      <c r="H172" s="28"/>
      <c r="AL172">
        <v>2</v>
      </c>
      <c r="AM172">
        <v>60</v>
      </c>
      <c r="AN172">
        <v>60</v>
      </c>
      <c r="AO172">
        <f t="shared" si="24"/>
        <v>0.39924643562720968</v>
      </c>
      <c r="AP172">
        <f t="shared" si="25"/>
        <v>0.40215106159613151</v>
      </c>
      <c r="AQ172">
        <f t="shared" si="26"/>
        <v>0.40215106159613151</v>
      </c>
    </row>
    <row r="173" spans="1:43">
      <c r="A173">
        <v>2</v>
      </c>
      <c r="B173">
        <v>100</v>
      </c>
      <c r="C173">
        <v>3</v>
      </c>
      <c r="D173" t="s">
        <v>6</v>
      </c>
      <c r="E173" s="28">
        <v>0.4225206491645262</v>
      </c>
      <c r="F173" s="26">
        <v>10</v>
      </c>
      <c r="G173" s="28"/>
      <c r="H173" s="28"/>
      <c r="AL173">
        <v>2</v>
      </c>
      <c r="AM173">
        <v>100</v>
      </c>
      <c r="AN173">
        <v>60</v>
      </c>
      <c r="AO173">
        <f t="shared" si="24"/>
        <v>0.39531212392079085</v>
      </c>
      <c r="AP173">
        <f t="shared" si="25"/>
        <v>0.40000750642037775</v>
      </c>
      <c r="AQ173">
        <f t="shared" si="26"/>
        <v>0.40000750642037775</v>
      </c>
    </row>
    <row r="174" spans="1:43">
      <c r="A174">
        <v>3</v>
      </c>
      <c r="B174">
        <v>5</v>
      </c>
      <c r="C174">
        <v>1</v>
      </c>
      <c r="D174" t="s">
        <v>7</v>
      </c>
      <c r="E174" s="28">
        <v>0.34668755193515988</v>
      </c>
      <c r="F174" s="26">
        <v>10</v>
      </c>
      <c r="G174" s="28"/>
      <c r="H174" s="28"/>
      <c r="AL174">
        <v>2</v>
      </c>
      <c r="AM174">
        <v>5</v>
      </c>
      <c r="AN174">
        <v>100</v>
      </c>
      <c r="AO174">
        <f t="shared" si="24"/>
        <v>0.3340545949961039</v>
      </c>
      <c r="AP174">
        <f t="shared" si="25"/>
        <v>0.33172458936926358</v>
      </c>
      <c r="AQ174">
        <f t="shared" si="26"/>
        <v>0.33172458936926358</v>
      </c>
    </row>
    <row r="175" spans="1:43">
      <c r="A175">
        <v>3</v>
      </c>
      <c r="B175">
        <v>5</v>
      </c>
      <c r="C175">
        <v>2</v>
      </c>
      <c r="D175" t="s">
        <v>7</v>
      </c>
      <c r="E175" s="28">
        <v>0.34232938455777107</v>
      </c>
      <c r="F175" s="26">
        <v>10</v>
      </c>
      <c r="G175" s="28"/>
      <c r="H175" s="28"/>
      <c r="AL175">
        <v>2</v>
      </c>
      <c r="AM175">
        <v>15</v>
      </c>
      <c r="AN175">
        <v>100</v>
      </c>
      <c r="AO175">
        <f t="shared" si="24"/>
        <v>0.31432202891673</v>
      </c>
      <c r="AP175">
        <f t="shared" si="25"/>
        <v>0.31297004038044041</v>
      </c>
      <c r="AQ175">
        <f t="shared" si="26"/>
        <v>0.31297004038044041</v>
      </c>
    </row>
    <row r="176" spans="1:43">
      <c r="A176">
        <v>3</v>
      </c>
      <c r="B176">
        <v>5</v>
      </c>
      <c r="C176">
        <v>3</v>
      </c>
      <c r="D176" t="s">
        <v>7</v>
      </c>
      <c r="E176" s="28">
        <v>0.33162160123184575</v>
      </c>
      <c r="F176" s="26">
        <v>10</v>
      </c>
      <c r="G176" s="28"/>
      <c r="H176" s="28"/>
      <c r="AL176">
        <v>2</v>
      </c>
      <c r="AM176">
        <v>30</v>
      </c>
      <c r="AN176">
        <v>100</v>
      </c>
      <c r="AO176">
        <f t="shared" si="24"/>
        <v>0.4278497566329425</v>
      </c>
      <c r="AP176">
        <f t="shared" si="25"/>
        <v>0.42760886997125103</v>
      </c>
      <c r="AQ176">
        <f t="shared" si="26"/>
        <v>0.42760886997125103</v>
      </c>
    </row>
    <row r="177" spans="1:43">
      <c r="A177">
        <v>3</v>
      </c>
      <c r="B177">
        <v>15</v>
      </c>
      <c r="C177">
        <v>1</v>
      </c>
      <c r="D177" t="s">
        <v>7</v>
      </c>
      <c r="E177" s="28">
        <v>0.33941071717388954</v>
      </c>
      <c r="F177" s="26">
        <v>10</v>
      </c>
      <c r="G177" s="28"/>
      <c r="H177" s="28"/>
      <c r="AL177">
        <v>2</v>
      </c>
      <c r="AM177">
        <v>60</v>
      </c>
      <c r="AN177">
        <v>100</v>
      </c>
      <c r="AO177">
        <f t="shared" si="24"/>
        <v>0.39678964902039443</v>
      </c>
      <c r="AP177">
        <f t="shared" si="25"/>
        <v>0.40061341236096987</v>
      </c>
      <c r="AQ177">
        <f t="shared" si="26"/>
        <v>0.40061341236096987</v>
      </c>
    </row>
    <row r="178" spans="1:43">
      <c r="A178">
        <v>3</v>
      </c>
      <c r="B178">
        <v>15</v>
      </c>
      <c r="C178">
        <v>2</v>
      </c>
      <c r="D178" t="s">
        <v>7</v>
      </c>
      <c r="E178" s="28">
        <v>0.35406449245109772</v>
      </c>
      <c r="F178" s="26">
        <v>10</v>
      </c>
      <c r="G178" s="28"/>
      <c r="H178" s="28"/>
      <c r="AL178">
        <v>2</v>
      </c>
      <c r="AM178">
        <v>100</v>
      </c>
      <c r="AN178">
        <v>100</v>
      </c>
      <c r="AO178">
        <f t="shared" si="24"/>
        <v>0.39399434811102374</v>
      </c>
      <c r="AP178">
        <f t="shared" si="25"/>
        <v>0.38750374312987146</v>
      </c>
      <c r="AQ178">
        <f t="shared" si="26"/>
        <v>0.38750374312987146</v>
      </c>
    </row>
    <row r="179" spans="1:43">
      <c r="A179">
        <v>3</v>
      </c>
      <c r="B179">
        <v>15</v>
      </c>
      <c r="C179">
        <v>3</v>
      </c>
      <c r="D179" t="s">
        <v>7</v>
      </c>
      <c r="E179" s="28">
        <v>0.34288524840014056</v>
      </c>
      <c r="F179" s="26">
        <v>10</v>
      </c>
      <c r="G179" s="28"/>
      <c r="H179" s="28"/>
      <c r="AL179">
        <v>2</v>
      </c>
      <c r="AM179">
        <v>5</v>
      </c>
      <c r="AN179">
        <v>330</v>
      </c>
      <c r="AO179">
        <f t="shared" si="24"/>
        <v>0.30622550954969358</v>
      </c>
      <c r="AP179">
        <f t="shared" si="25"/>
        <v>0.30882735309557147</v>
      </c>
      <c r="AQ179">
        <f t="shared" si="26"/>
        <v>0.30882735309557147</v>
      </c>
    </row>
    <row r="180" spans="1:43">
      <c r="A180">
        <v>3</v>
      </c>
      <c r="B180">
        <v>30</v>
      </c>
      <c r="C180">
        <v>1</v>
      </c>
      <c r="D180" t="s">
        <v>7</v>
      </c>
      <c r="E180" s="28">
        <v>0.36507088369951723</v>
      </c>
      <c r="F180" s="26">
        <v>10</v>
      </c>
      <c r="G180" s="28"/>
      <c r="H180" s="28"/>
      <c r="AL180">
        <v>2</v>
      </c>
      <c r="AM180">
        <v>15</v>
      </c>
      <c r="AN180">
        <v>330</v>
      </c>
      <c r="AO180">
        <f t="shared" si="24"/>
        <v>0.29870979803891234</v>
      </c>
      <c r="AP180">
        <f t="shared" si="25"/>
        <v>0.29717817303181143</v>
      </c>
      <c r="AQ180">
        <f t="shared" si="26"/>
        <v>0.29717817303181143</v>
      </c>
    </row>
    <row r="181" spans="1:43">
      <c r="A181">
        <v>3</v>
      </c>
      <c r="B181">
        <v>30</v>
      </c>
      <c r="C181">
        <v>2</v>
      </c>
      <c r="D181" t="s">
        <v>7</v>
      </c>
      <c r="E181" s="28">
        <v>0.35793998585039599</v>
      </c>
      <c r="F181" s="26">
        <v>10</v>
      </c>
      <c r="G181" s="28"/>
      <c r="H181" s="28"/>
      <c r="AL181">
        <v>2</v>
      </c>
      <c r="AM181">
        <v>30</v>
      </c>
      <c r="AN181">
        <v>330</v>
      </c>
      <c r="AO181">
        <f t="shared" si="24"/>
        <v>0.41358534277549991</v>
      </c>
      <c r="AP181">
        <f t="shared" si="25"/>
        <v>0.41245590224560064</v>
      </c>
      <c r="AQ181">
        <f t="shared" si="26"/>
        <v>0.41245590224560064</v>
      </c>
    </row>
    <row r="182" spans="1:43">
      <c r="A182">
        <v>3</v>
      </c>
      <c r="B182">
        <v>30</v>
      </c>
      <c r="C182">
        <v>3</v>
      </c>
      <c r="D182" t="s">
        <v>7</v>
      </c>
      <c r="E182" s="28">
        <v>0.35809685849088213</v>
      </c>
      <c r="F182" s="26">
        <v>10</v>
      </c>
      <c r="G182" s="28"/>
      <c r="H182" s="28"/>
      <c r="AL182">
        <v>2</v>
      </c>
      <c r="AM182">
        <v>60</v>
      </c>
      <c r="AN182">
        <v>330</v>
      </c>
      <c r="AO182">
        <f t="shared" si="24"/>
        <v>0.39611961630944481</v>
      </c>
      <c r="AP182">
        <f t="shared" si="25"/>
        <v>0.3944507634210635</v>
      </c>
      <c r="AQ182">
        <f t="shared" si="26"/>
        <v>0.3944507634210635</v>
      </c>
    </row>
    <row r="183" spans="1:43">
      <c r="A183">
        <v>3</v>
      </c>
      <c r="B183">
        <v>60</v>
      </c>
      <c r="C183">
        <v>1</v>
      </c>
      <c r="D183" t="s">
        <v>7</v>
      </c>
      <c r="E183" s="28">
        <v>0.46417698284720588</v>
      </c>
      <c r="F183" s="26">
        <v>10</v>
      </c>
      <c r="G183" s="28"/>
      <c r="H183" s="28"/>
      <c r="AL183">
        <v>2</v>
      </c>
      <c r="AM183">
        <v>100</v>
      </c>
      <c r="AN183">
        <v>330</v>
      </c>
      <c r="AO183">
        <f t="shared" si="24"/>
        <v>0.3571823256515379</v>
      </c>
      <c r="AP183">
        <f t="shared" si="25"/>
        <v>0.36023512466229435</v>
      </c>
      <c r="AQ183">
        <f t="shared" si="26"/>
        <v>0.36023512466229435</v>
      </c>
    </row>
    <row r="184" spans="1:43">
      <c r="A184">
        <v>3</v>
      </c>
      <c r="B184">
        <v>60</v>
      </c>
      <c r="C184">
        <v>2</v>
      </c>
      <c r="D184" t="s">
        <v>7</v>
      </c>
      <c r="E184" s="28">
        <v>0.48204535663354836</v>
      </c>
      <c r="F184" s="26">
        <v>10</v>
      </c>
      <c r="G184" s="28"/>
      <c r="H184" s="28"/>
      <c r="AL184">
        <v>2</v>
      </c>
      <c r="AM184">
        <v>5</v>
      </c>
      <c r="AN184">
        <v>1000</v>
      </c>
      <c r="AO184">
        <f t="shared" ref="AO184:AO247" si="31">AVERAGEIFS($E$151:$E$534,$F$151:$F$534,$AN184,$A$151:$A$534,$AL184,$B$151:$B$534,$AM184)</f>
        <v>0.29038385770920772</v>
      </c>
      <c r="AP184">
        <f t="shared" ref="AP184:AP247" si="32">VLOOKUP(CONCATENATE(AL184,"-",AM184),$AW$119:$BA$137,2,0)+(VLOOKUP(CONCATENATE(AL184,"-",AM184),$AW$119:$BA$137,3,0)-VLOOKUP(CONCATENATE(AL184,"-",AM184),$AW$119:$BA$137,2,0))/((1+ABS(VLOOKUP(CONCATENATE(AL184,"-",AM184),$AW$119:$BA$137,4,0)*$AN184)^VLOOKUP(CONCATENATE(AL184,"-",AM184),$AW$119:$BA$137,5,0))^(1-1/VLOOKUP(CONCATENATE(AL184,"-",AM184),$AW$119:$BA$137,5,0)))</f>
        <v>0.28702210907675285</v>
      </c>
      <c r="AQ184">
        <f t="shared" ref="AQ184:AQ247" si="33">AP184</f>
        <v>0.28702210907675285</v>
      </c>
    </row>
    <row r="185" spans="1:43">
      <c r="A185">
        <v>3</v>
      </c>
      <c r="B185">
        <v>60</v>
      </c>
      <c r="C185">
        <v>3</v>
      </c>
      <c r="D185" t="s">
        <v>7</v>
      </c>
      <c r="E185" s="28">
        <v>0.47658518375081105</v>
      </c>
      <c r="F185" s="26">
        <v>10</v>
      </c>
      <c r="G185" s="28"/>
      <c r="H185" s="28"/>
      <c r="AL185">
        <v>2</v>
      </c>
      <c r="AM185">
        <v>15</v>
      </c>
      <c r="AN185">
        <v>1000</v>
      </c>
      <c r="AO185">
        <f t="shared" si="31"/>
        <v>0.28219018544192492</v>
      </c>
      <c r="AP185">
        <f t="shared" si="32"/>
        <v>0.28150433627576088</v>
      </c>
      <c r="AQ185">
        <f t="shared" si="33"/>
        <v>0.28150433627576088</v>
      </c>
    </row>
    <row r="186" spans="1:43">
      <c r="A186">
        <v>3</v>
      </c>
      <c r="B186">
        <v>100</v>
      </c>
      <c r="C186">
        <v>1</v>
      </c>
      <c r="D186" t="s">
        <v>7</v>
      </c>
      <c r="E186" s="28">
        <v>0.48315038670263577</v>
      </c>
      <c r="F186" s="26">
        <v>10</v>
      </c>
      <c r="G186" s="28"/>
      <c r="H186" s="28"/>
      <c r="AL186">
        <v>2</v>
      </c>
      <c r="AM186">
        <v>30</v>
      </c>
      <c r="AN186">
        <v>1000</v>
      </c>
      <c r="AO186">
        <f t="shared" si="31"/>
        <v>0.40039802388387474</v>
      </c>
      <c r="AP186">
        <f t="shared" si="32"/>
        <v>0.39660206074365534</v>
      </c>
      <c r="AQ186">
        <f t="shared" si="33"/>
        <v>0.39660206074365534</v>
      </c>
    </row>
    <row r="187" spans="1:43">
      <c r="A187">
        <v>3</v>
      </c>
      <c r="B187">
        <v>100</v>
      </c>
      <c r="C187">
        <v>2</v>
      </c>
      <c r="D187" t="s">
        <v>7</v>
      </c>
      <c r="E187" s="28">
        <v>0.48896480393446501</v>
      </c>
      <c r="F187" s="26">
        <v>10</v>
      </c>
      <c r="G187" s="28"/>
      <c r="H187" s="28"/>
      <c r="AL187">
        <v>2</v>
      </c>
      <c r="AM187">
        <v>60</v>
      </c>
      <c r="AN187">
        <v>1000</v>
      </c>
      <c r="AO187">
        <f t="shared" si="31"/>
        <v>0.38806061175830137</v>
      </c>
      <c r="AP187">
        <f t="shared" si="32"/>
        <v>0.38569310112019833</v>
      </c>
      <c r="AQ187">
        <f t="shared" si="33"/>
        <v>0.38569310112019833</v>
      </c>
    </row>
    <row r="188" spans="1:43">
      <c r="A188">
        <v>3</v>
      </c>
      <c r="B188">
        <v>100</v>
      </c>
      <c r="C188">
        <v>3</v>
      </c>
      <c r="D188" t="s">
        <v>7</v>
      </c>
      <c r="E188" s="28">
        <v>0.48700120928388024</v>
      </c>
      <c r="F188" s="26">
        <v>10</v>
      </c>
      <c r="G188" s="28"/>
      <c r="H188" s="28"/>
      <c r="AL188">
        <v>2</v>
      </c>
      <c r="AM188">
        <v>100</v>
      </c>
      <c r="AN188">
        <v>1000</v>
      </c>
      <c r="AO188">
        <f t="shared" si="31"/>
        <v>0.3415192185599798</v>
      </c>
      <c r="AP188">
        <f t="shared" si="32"/>
        <v>0.33887638188556302</v>
      </c>
      <c r="AQ188">
        <f t="shared" si="33"/>
        <v>0.33887638188556302</v>
      </c>
    </row>
    <row r="189" spans="1:43">
      <c r="A189">
        <v>4</v>
      </c>
      <c r="B189">
        <v>5</v>
      </c>
      <c r="C189">
        <v>1</v>
      </c>
      <c r="D189" t="s">
        <v>8</v>
      </c>
      <c r="E189" s="28">
        <v>0.3807590211129423</v>
      </c>
      <c r="F189" s="26">
        <v>10</v>
      </c>
      <c r="G189" s="28"/>
      <c r="H189" s="28"/>
      <c r="AL189">
        <v>2</v>
      </c>
      <c r="AM189">
        <v>5</v>
      </c>
      <c r="AN189">
        <v>3000</v>
      </c>
      <c r="AO189">
        <f t="shared" si="31"/>
        <v>0.27128383180589366</v>
      </c>
      <c r="AP189">
        <f t="shared" si="32"/>
        <v>0.26634735589733705</v>
      </c>
      <c r="AQ189">
        <f t="shared" si="33"/>
        <v>0.26634735589733705</v>
      </c>
    </row>
    <row r="190" spans="1:43">
      <c r="A190">
        <v>4</v>
      </c>
      <c r="B190">
        <v>5</v>
      </c>
      <c r="C190">
        <v>2</v>
      </c>
      <c r="D190" t="s">
        <v>8</v>
      </c>
      <c r="E190" s="28">
        <v>0.37329582280612783</v>
      </c>
      <c r="F190" s="26">
        <v>10</v>
      </c>
      <c r="G190" s="28"/>
      <c r="H190" s="28"/>
      <c r="AL190">
        <v>2</v>
      </c>
      <c r="AM190">
        <v>15</v>
      </c>
      <c r="AN190">
        <v>3000</v>
      </c>
      <c r="AO190">
        <f t="shared" si="31"/>
        <v>0.26512275085659304</v>
      </c>
      <c r="AP190">
        <f t="shared" si="32"/>
        <v>0.26623418230376622</v>
      </c>
      <c r="AQ190">
        <f t="shared" si="33"/>
        <v>0.26623418230376622</v>
      </c>
    </row>
    <row r="191" spans="1:43">
      <c r="A191">
        <v>4</v>
      </c>
      <c r="B191">
        <v>5</v>
      </c>
      <c r="C191">
        <v>3</v>
      </c>
      <c r="D191" t="s">
        <v>8</v>
      </c>
      <c r="E191" s="28">
        <v>0.3557906967069599</v>
      </c>
      <c r="F191" s="26">
        <v>10</v>
      </c>
      <c r="G191" s="28"/>
      <c r="H191" s="28"/>
      <c r="AL191">
        <v>2</v>
      </c>
      <c r="AM191">
        <v>30</v>
      </c>
      <c r="AN191">
        <v>3000</v>
      </c>
      <c r="AO191">
        <f t="shared" si="31"/>
        <v>0.37922585673528597</v>
      </c>
      <c r="AP191">
        <f t="shared" si="32"/>
        <v>0.38069964072516338</v>
      </c>
      <c r="AQ191">
        <f t="shared" si="33"/>
        <v>0.38069964072516338</v>
      </c>
    </row>
    <row r="192" spans="1:43">
      <c r="A192">
        <v>4</v>
      </c>
      <c r="B192">
        <v>15</v>
      </c>
      <c r="C192">
        <v>2</v>
      </c>
      <c r="D192" t="s">
        <v>8</v>
      </c>
      <c r="E192" s="28">
        <v>0.3697312928313925</v>
      </c>
      <c r="F192" s="26">
        <v>10</v>
      </c>
      <c r="G192" s="28"/>
      <c r="H192" s="28"/>
      <c r="AL192">
        <v>2</v>
      </c>
      <c r="AM192">
        <v>60</v>
      </c>
      <c r="AN192">
        <v>3000</v>
      </c>
      <c r="AO192">
        <f t="shared" si="31"/>
        <v>0.37436216522333199</v>
      </c>
      <c r="AP192">
        <f t="shared" si="32"/>
        <v>0.37544789489502733</v>
      </c>
      <c r="AQ192">
        <f t="shared" si="33"/>
        <v>0.37544789489502733</v>
      </c>
    </row>
    <row r="193" spans="1:43">
      <c r="A193">
        <v>4</v>
      </c>
      <c r="B193">
        <v>15</v>
      </c>
      <c r="C193">
        <v>3</v>
      </c>
      <c r="D193" t="s">
        <v>8</v>
      </c>
      <c r="E193" s="28">
        <v>0.38818422789009571</v>
      </c>
      <c r="F193" s="26">
        <v>10</v>
      </c>
      <c r="G193" s="28"/>
      <c r="H193" s="28"/>
      <c r="AL193">
        <v>2</v>
      </c>
      <c r="AM193">
        <v>100</v>
      </c>
      <c r="AN193">
        <v>3000</v>
      </c>
      <c r="AO193">
        <f t="shared" si="31"/>
        <v>0.31884538596493356</v>
      </c>
      <c r="AP193">
        <f t="shared" si="32"/>
        <v>0.32146531397686839</v>
      </c>
      <c r="AQ193">
        <f t="shared" si="33"/>
        <v>0.32146531397686839</v>
      </c>
    </row>
    <row r="194" spans="1:43">
      <c r="A194">
        <v>4</v>
      </c>
      <c r="B194">
        <v>30</v>
      </c>
      <c r="C194">
        <v>2</v>
      </c>
      <c r="D194" t="s">
        <v>8</v>
      </c>
      <c r="E194" s="28">
        <v>0.38109198197652805</v>
      </c>
      <c r="F194" s="26">
        <v>10</v>
      </c>
      <c r="G194" s="28"/>
      <c r="H194" s="28"/>
      <c r="AL194">
        <v>2</v>
      </c>
      <c r="AM194">
        <v>5</v>
      </c>
      <c r="AN194">
        <v>15000</v>
      </c>
      <c r="AO194">
        <f t="shared" si="31"/>
        <v>0.23370709601597997</v>
      </c>
      <c r="AP194">
        <f t="shared" si="32"/>
        <v>0.23845120261183547</v>
      </c>
      <c r="AQ194">
        <f t="shared" si="33"/>
        <v>0.23845120261183547</v>
      </c>
    </row>
    <row r="195" spans="1:43">
      <c r="A195">
        <v>4</v>
      </c>
      <c r="B195">
        <v>30</v>
      </c>
      <c r="C195">
        <v>3</v>
      </c>
      <c r="D195" t="s">
        <v>8</v>
      </c>
      <c r="E195" s="28">
        <v>0.41406312217826352</v>
      </c>
      <c r="F195" s="26">
        <v>10</v>
      </c>
      <c r="G195" s="28"/>
      <c r="H195" s="28"/>
      <c r="AL195">
        <v>2</v>
      </c>
      <c r="AM195">
        <v>15</v>
      </c>
      <c r="AN195">
        <v>15000</v>
      </c>
      <c r="AO195">
        <f t="shared" si="31"/>
        <v>0.24504272531724677</v>
      </c>
      <c r="AP195">
        <f t="shared" si="32"/>
        <v>0.24507885317658332</v>
      </c>
      <c r="AQ195">
        <f t="shared" si="33"/>
        <v>0.24507885317658332</v>
      </c>
    </row>
    <row r="196" spans="1:43">
      <c r="A196">
        <v>4</v>
      </c>
      <c r="B196">
        <v>60</v>
      </c>
      <c r="C196">
        <v>1</v>
      </c>
      <c r="D196" t="s">
        <v>8</v>
      </c>
      <c r="E196" s="28">
        <v>0.4239372178279755</v>
      </c>
      <c r="F196" s="26">
        <v>10</v>
      </c>
      <c r="G196" s="28"/>
      <c r="H196" s="28"/>
      <c r="AL196">
        <v>2</v>
      </c>
      <c r="AM196">
        <v>30</v>
      </c>
      <c r="AN196">
        <v>15000</v>
      </c>
      <c r="AO196">
        <f t="shared" si="31"/>
        <v>0.35718458023624561</v>
      </c>
      <c r="AP196">
        <f t="shared" si="32"/>
        <v>0.35813999757544696</v>
      </c>
      <c r="AQ196">
        <f t="shared" si="33"/>
        <v>0.35813999757544696</v>
      </c>
    </row>
    <row r="197" spans="1:43">
      <c r="A197">
        <v>4</v>
      </c>
      <c r="B197">
        <v>60</v>
      </c>
      <c r="C197">
        <v>2</v>
      </c>
      <c r="D197" t="s">
        <v>8</v>
      </c>
      <c r="E197" s="28">
        <v>0.47223032307179585</v>
      </c>
      <c r="F197" s="26">
        <v>10</v>
      </c>
      <c r="G197" s="28"/>
      <c r="H197" s="28"/>
      <c r="AL197">
        <v>2</v>
      </c>
      <c r="AM197">
        <v>60</v>
      </c>
      <c r="AN197">
        <v>15000</v>
      </c>
      <c r="AO197">
        <f t="shared" si="31"/>
        <v>0.359584221542944</v>
      </c>
      <c r="AP197">
        <f t="shared" si="32"/>
        <v>0.35977588878598732</v>
      </c>
      <c r="AQ197">
        <f t="shared" si="33"/>
        <v>0.35977588878598732</v>
      </c>
    </row>
    <row r="198" spans="1:43">
      <c r="A198">
        <v>4</v>
      </c>
      <c r="B198">
        <v>60</v>
      </c>
      <c r="C198">
        <v>3</v>
      </c>
      <c r="D198" t="s">
        <v>8</v>
      </c>
      <c r="E198" s="28">
        <v>0.43523036421773914</v>
      </c>
      <c r="F198" s="26">
        <v>10</v>
      </c>
      <c r="G198" s="28"/>
      <c r="H198" s="28"/>
      <c r="AL198">
        <v>2</v>
      </c>
      <c r="AM198">
        <v>100</v>
      </c>
      <c r="AN198">
        <v>15000</v>
      </c>
      <c r="AO198">
        <f t="shared" si="31"/>
        <v>0.30254644777361411</v>
      </c>
      <c r="AP198">
        <f t="shared" si="32"/>
        <v>0.30156853732690425</v>
      </c>
      <c r="AQ198">
        <f t="shared" si="33"/>
        <v>0.30156853732690425</v>
      </c>
    </row>
    <row r="199" spans="1:43">
      <c r="A199">
        <v>1</v>
      </c>
      <c r="B199">
        <v>5</v>
      </c>
      <c r="C199">
        <v>1</v>
      </c>
      <c r="D199" t="s">
        <v>5</v>
      </c>
      <c r="E199" s="28">
        <v>0.36246527990707206</v>
      </c>
      <c r="F199" s="28">
        <v>20</v>
      </c>
      <c r="G199" s="28"/>
      <c r="H199" s="28"/>
      <c r="AL199">
        <v>3</v>
      </c>
      <c r="AM199">
        <v>5</v>
      </c>
      <c r="AN199">
        <v>10</v>
      </c>
      <c r="AO199">
        <f t="shared" si="31"/>
        <v>0.3402128459082589</v>
      </c>
      <c r="AP199">
        <f t="shared" si="32"/>
        <v>0.3383454075806881</v>
      </c>
      <c r="AQ199">
        <f t="shared" si="33"/>
        <v>0.3383454075806881</v>
      </c>
    </row>
    <row r="200" spans="1:43">
      <c r="A200">
        <v>1</v>
      </c>
      <c r="B200">
        <v>5</v>
      </c>
      <c r="C200">
        <v>2</v>
      </c>
      <c r="D200" t="s">
        <v>5</v>
      </c>
      <c r="E200" s="28">
        <v>0.35637885080932596</v>
      </c>
      <c r="F200" s="28">
        <v>20</v>
      </c>
      <c r="AL200">
        <v>3</v>
      </c>
      <c r="AM200">
        <v>15</v>
      </c>
      <c r="AN200">
        <v>10</v>
      </c>
      <c r="AO200">
        <f t="shared" si="31"/>
        <v>0.34545348600837594</v>
      </c>
      <c r="AP200">
        <f t="shared" si="32"/>
        <v>0.34275723273482017</v>
      </c>
      <c r="AQ200">
        <f t="shared" si="33"/>
        <v>0.34275723273482017</v>
      </c>
    </row>
    <row r="201" spans="1:43">
      <c r="A201">
        <v>1</v>
      </c>
      <c r="B201">
        <v>15</v>
      </c>
      <c r="C201">
        <v>1</v>
      </c>
      <c r="D201" t="s">
        <v>5</v>
      </c>
      <c r="E201" s="28">
        <v>0.34415271830756278</v>
      </c>
      <c r="F201" s="28">
        <v>20</v>
      </c>
      <c r="AL201">
        <v>3</v>
      </c>
      <c r="AM201">
        <v>30</v>
      </c>
      <c r="AN201">
        <v>10</v>
      </c>
      <c r="AO201">
        <f t="shared" si="31"/>
        <v>0.36036924268026516</v>
      </c>
      <c r="AP201">
        <f t="shared" si="32"/>
        <v>0.35705653935443593</v>
      </c>
      <c r="AQ201">
        <f t="shared" si="33"/>
        <v>0.35705653935443593</v>
      </c>
    </row>
    <row r="202" spans="1:43">
      <c r="A202">
        <v>1</v>
      </c>
      <c r="B202">
        <v>15</v>
      </c>
      <c r="C202">
        <v>3</v>
      </c>
      <c r="D202" t="s">
        <v>5</v>
      </c>
      <c r="E202" s="28">
        <v>0.36550621280759243</v>
      </c>
      <c r="F202" s="28">
        <v>20</v>
      </c>
      <c r="AL202">
        <v>3</v>
      </c>
      <c r="AM202">
        <v>60</v>
      </c>
      <c r="AN202">
        <v>10</v>
      </c>
      <c r="AO202">
        <f t="shared" si="31"/>
        <v>0.4742691744105218</v>
      </c>
      <c r="AP202">
        <f t="shared" si="32"/>
        <v>0.47118419553195529</v>
      </c>
      <c r="AQ202">
        <f t="shared" si="33"/>
        <v>0.47118419553195529</v>
      </c>
    </row>
    <row r="203" spans="1:43">
      <c r="A203">
        <v>1</v>
      </c>
      <c r="B203">
        <v>30</v>
      </c>
      <c r="C203">
        <v>1</v>
      </c>
      <c r="D203" t="s">
        <v>5</v>
      </c>
      <c r="E203" s="28">
        <v>0.36009685936419983</v>
      </c>
      <c r="F203" s="28">
        <v>20</v>
      </c>
      <c r="AL203">
        <v>3</v>
      </c>
      <c r="AM203">
        <v>100</v>
      </c>
      <c r="AN203">
        <v>10</v>
      </c>
      <c r="AO203">
        <f t="shared" si="31"/>
        <v>0.48637213330699369</v>
      </c>
      <c r="AP203">
        <f t="shared" si="32"/>
        <v>0.48479076158760831</v>
      </c>
      <c r="AQ203">
        <f t="shared" si="33"/>
        <v>0.48479076158760831</v>
      </c>
    </row>
    <row r="204" spans="1:43">
      <c r="A204">
        <v>1</v>
      </c>
      <c r="B204">
        <v>30</v>
      </c>
      <c r="C204">
        <v>2</v>
      </c>
      <c r="D204" t="s">
        <v>5</v>
      </c>
      <c r="E204" s="28">
        <v>0.38593469192710578</v>
      </c>
      <c r="F204" s="28">
        <v>20</v>
      </c>
      <c r="AL204">
        <v>3</v>
      </c>
      <c r="AM204">
        <v>5</v>
      </c>
      <c r="AN204">
        <v>20</v>
      </c>
      <c r="AO204">
        <f t="shared" si="31"/>
        <v>0.32340885834766597</v>
      </c>
      <c r="AP204">
        <f t="shared" si="32"/>
        <v>0.32459818803824353</v>
      </c>
      <c r="AQ204">
        <f t="shared" si="33"/>
        <v>0.32459818803824353</v>
      </c>
    </row>
    <row r="205" spans="1:43">
      <c r="A205">
        <v>1</v>
      </c>
      <c r="B205">
        <v>30</v>
      </c>
      <c r="C205">
        <v>3</v>
      </c>
      <c r="D205" t="s">
        <v>5</v>
      </c>
      <c r="E205" s="28">
        <v>0.34922865137769576</v>
      </c>
      <c r="F205" s="28">
        <v>20</v>
      </c>
      <c r="AL205">
        <v>3</v>
      </c>
      <c r="AM205">
        <v>15</v>
      </c>
      <c r="AN205">
        <v>20</v>
      </c>
      <c r="AO205">
        <f t="shared" si="31"/>
        <v>0.33142386098356746</v>
      </c>
      <c r="AP205">
        <f t="shared" si="32"/>
        <v>0.33549382141139011</v>
      </c>
      <c r="AQ205">
        <f t="shared" si="33"/>
        <v>0.33549382141139011</v>
      </c>
    </row>
    <row r="206" spans="1:43">
      <c r="A206">
        <v>1</v>
      </c>
      <c r="B206">
        <v>60</v>
      </c>
      <c r="C206">
        <v>2</v>
      </c>
      <c r="D206" t="s">
        <v>5</v>
      </c>
      <c r="E206" s="28">
        <v>0.40631072632920767</v>
      </c>
      <c r="F206" s="28">
        <v>20</v>
      </c>
      <c r="AL206">
        <v>3</v>
      </c>
      <c r="AM206">
        <v>30</v>
      </c>
      <c r="AN206">
        <v>20</v>
      </c>
      <c r="AO206">
        <f t="shared" si="31"/>
        <v>0.35028077918135847</v>
      </c>
      <c r="AP206">
        <f t="shared" si="32"/>
        <v>0.35222921183387029</v>
      </c>
      <c r="AQ206">
        <f t="shared" si="33"/>
        <v>0.35222921183387029</v>
      </c>
    </row>
    <row r="207" spans="1:43">
      <c r="A207">
        <v>1</v>
      </c>
      <c r="B207">
        <v>60</v>
      </c>
      <c r="C207">
        <v>3</v>
      </c>
      <c r="D207" t="s">
        <v>5</v>
      </c>
      <c r="E207" s="28">
        <v>0.3902498010501762</v>
      </c>
      <c r="F207" s="28">
        <v>20</v>
      </c>
      <c r="AL207">
        <v>3</v>
      </c>
      <c r="AM207">
        <v>60</v>
      </c>
      <c r="AN207">
        <v>20</v>
      </c>
      <c r="AO207">
        <f t="shared" si="31"/>
        <v>0.46076697769426361</v>
      </c>
      <c r="AP207">
        <f t="shared" si="32"/>
        <v>0.46348953488179589</v>
      </c>
      <c r="AQ207">
        <f t="shared" si="33"/>
        <v>0.46348953488179589</v>
      </c>
    </row>
    <row r="208" spans="1:43">
      <c r="A208">
        <v>1</v>
      </c>
      <c r="B208">
        <v>100</v>
      </c>
      <c r="C208">
        <v>1</v>
      </c>
      <c r="D208" t="s">
        <v>5</v>
      </c>
      <c r="E208" s="28">
        <v>0.44897190464789732</v>
      </c>
      <c r="F208" s="28">
        <v>20</v>
      </c>
      <c r="AL208">
        <v>3</v>
      </c>
      <c r="AM208">
        <v>100</v>
      </c>
      <c r="AN208">
        <v>20</v>
      </c>
      <c r="AO208">
        <f t="shared" si="31"/>
        <v>0.46843344967378281</v>
      </c>
      <c r="AP208">
        <f t="shared" si="32"/>
        <v>0.4700107310317978</v>
      </c>
      <c r="AQ208">
        <f t="shared" si="33"/>
        <v>0.4700107310317978</v>
      </c>
    </row>
    <row r="209" spans="1:43">
      <c r="A209">
        <v>1</v>
      </c>
      <c r="B209">
        <v>100</v>
      </c>
      <c r="C209">
        <v>2</v>
      </c>
      <c r="D209" t="s">
        <v>5</v>
      </c>
      <c r="E209" s="28">
        <v>0.45286875680942085</v>
      </c>
      <c r="F209" s="28">
        <v>20</v>
      </c>
      <c r="AL209">
        <v>3</v>
      </c>
      <c r="AM209">
        <v>5</v>
      </c>
      <c r="AN209">
        <v>60</v>
      </c>
      <c r="AO209">
        <f t="shared" si="31"/>
        <v>0.29740347345758417</v>
      </c>
      <c r="AP209">
        <f t="shared" si="32"/>
        <v>0.30244261924604993</v>
      </c>
      <c r="AQ209">
        <f t="shared" si="33"/>
        <v>0.30244261924604993</v>
      </c>
    </row>
    <row r="210" spans="1:43">
      <c r="A210">
        <v>2</v>
      </c>
      <c r="B210">
        <v>5</v>
      </c>
      <c r="C210">
        <v>1</v>
      </c>
      <c r="D210" t="s">
        <v>6</v>
      </c>
      <c r="E210" s="28">
        <v>0.35448130032296932</v>
      </c>
      <c r="F210" s="28">
        <v>20</v>
      </c>
      <c r="AL210">
        <v>3</v>
      </c>
      <c r="AM210">
        <v>15</v>
      </c>
      <c r="AN210">
        <v>60</v>
      </c>
      <c r="AO210">
        <f t="shared" si="31"/>
        <v>0.317903333911777</v>
      </c>
      <c r="AP210">
        <f t="shared" si="32"/>
        <v>0.32097181025312865</v>
      </c>
      <c r="AQ210">
        <f t="shared" si="33"/>
        <v>0.32097181025312865</v>
      </c>
    </row>
    <row r="211" spans="1:43">
      <c r="A211">
        <v>2</v>
      </c>
      <c r="B211">
        <v>5</v>
      </c>
      <c r="C211">
        <v>2</v>
      </c>
      <c r="D211" t="s">
        <v>6</v>
      </c>
      <c r="E211" s="28">
        <v>0.35557266877634014</v>
      </c>
      <c r="F211" s="28">
        <v>20</v>
      </c>
      <c r="AL211">
        <v>3</v>
      </c>
      <c r="AM211">
        <v>30</v>
      </c>
      <c r="AN211">
        <v>60</v>
      </c>
      <c r="AO211">
        <f t="shared" si="31"/>
        <v>0.33382895154580505</v>
      </c>
      <c r="AP211">
        <f t="shared" si="32"/>
        <v>0.33884888595505414</v>
      </c>
      <c r="AQ211">
        <f t="shared" si="33"/>
        <v>0.33884888595505414</v>
      </c>
    </row>
    <row r="212" spans="1:43">
      <c r="A212">
        <v>2</v>
      </c>
      <c r="B212">
        <v>15</v>
      </c>
      <c r="C212">
        <v>1</v>
      </c>
      <c r="D212" t="s">
        <v>6</v>
      </c>
      <c r="E212" s="28">
        <v>0.32006333903410206</v>
      </c>
      <c r="F212" s="28">
        <v>20</v>
      </c>
      <c r="AL212">
        <v>3</v>
      </c>
      <c r="AM212">
        <v>60</v>
      </c>
      <c r="AN212">
        <v>60</v>
      </c>
      <c r="AO212">
        <f t="shared" si="31"/>
        <v>0.44075205970212522</v>
      </c>
      <c r="AP212">
        <f t="shared" si="32"/>
        <v>0.44463600299563677</v>
      </c>
      <c r="AQ212">
        <f t="shared" si="33"/>
        <v>0.44463600299563677</v>
      </c>
    </row>
    <row r="213" spans="1:43">
      <c r="A213">
        <v>2</v>
      </c>
      <c r="B213">
        <v>15</v>
      </c>
      <c r="C213">
        <v>2</v>
      </c>
      <c r="D213" t="s">
        <v>6</v>
      </c>
      <c r="E213" s="28">
        <v>0.32961539102347281</v>
      </c>
      <c r="F213" s="28">
        <v>20</v>
      </c>
      <c r="AL213">
        <v>3</v>
      </c>
      <c r="AM213">
        <v>100</v>
      </c>
      <c r="AN213">
        <v>60</v>
      </c>
      <c r="AO213">
        <f t="shared" si="31"/>
        <v>0.4309448903154387</v>
      </c>
      <c r="AP213">
        <f t="shared" si="32"/>
        <v>0.4384042359177418</v>
      </c>
      <c r="AQ213">
        <f t="shared" si="33"/>
        <v>0.4384042359177418</v>
      </c>
    </row>
    <row r="214" spans="1:43">
      <c r="A214">
        <v>2</v>
      </c>
      <c r="B214">
        <v>15</v>
      </c>
      <c r="C214">
        <v>3</v>
      </c>
      <c r="D214" t="s">
        <v>6</v>
      </c>
      <c r="E214" s="28">
        <v>0.32379067289475583</v>
      </c>
      <c r="F214" s="28">
        <v>20</v>
      </c>
      <c r="AL214">
        <v>3</v>
      </c>
      <c r="AM214">
        <v>5</v>
      </c>
      <c r="AN214">
        <v>100</v>
      </c>
      <c r="AO214">
        <f t="shared" si="31"/>
        <v>0.29668084406464307</v>
      </c>
      <c r="AP214">
        <f t="shared" si="32"/>
        <v>0.29237055787609473</v>
      </c>
      <c r="AQ214">
        <f t="shared" si="33"/>
        <v>0.29237055787609473</v>
      </c>
    </row>
    <row r="215" spans="1:43">
      <c r="A215">
        <v>2</v>
      </c>
      <c r="B215">
        <v>30</v>
      </c>
      <c r="C215">
        <v>1</v>
      </c>
      <c r="D215" t="s">
        <v>6</v>
      </c>
      <c r="E215" s="28">
        <v>0.45404338737020244</v>
      </c>
      <c r="F215" s="28">
        <v>20</v>
      </c>
      <c r="AL215">
        <v>3</v>
      </c>
      <c r="AM215">
        <v>15</v>
      </c>
      <c r="AN215">
        <v>100</v>
      </c>
      <c r="AO215">
        <f t="shared" si="31"/>
        <v>0.31904459432838322</v>
      </c>
      <c r="AP215">
        <f t="shared" si="32"/>
        <v>0.31357095528572482</v>
      </c>
      <c r="AQ215">
        <f t="shared" si="33"/>
        <v>0.31357095528572482</v>
      </c>
    </row>
    <row r="216" spans="1:43">
      <c r="A216">
        <v>2</v>
      </c>
      <c r="B216">
        <v>30</v>
      </c>
      <c r="C216">
        <v>2</v>
      </c>
      <c r="D216" t="s">
        <v>6</v>
      </c>
      <c r="E216" s="28">
        <v>0.42761618148252611</v>
      </c>
      <c r="F216" s="28">
        <v>20</v>
      </c>
      <c r="AL216">
        <v>3</v>
      </c>
      <c r="AM216">
        <v>30</v>
      </c>
      <c r="AN216">
        <v>100</v>
      </c>
      <c r="AO216">
        <f t="shared" si="31"/>
        <v>0.33188374785815639</v>
      </c>
      <c r="AP216">
        <f t="shared" si="32"/>
        <v>0.3303770852196844</v>
      </c>
      <c r="AQ216">
        <f t="shared" si="33"/>
        <v>0.3303770852196844</v>
      </c>
    </row>
    <row r="217" spans="1:43">
      <c r="A217">
        <v>2</v>
      </c>
      <c r="B217">
        <v>30</v>
      </c>
      <c r="C217">
        <v>3</v>
      </c>
      <c r="D217" t="s">
        <v>6</v>
      </c>
      <c r="E217" s="28">
        <v>0.42643416270765422</v>
      </c>
      <c r="F217" s="28">
        <v>20</v>
      </c>
      <c r="AL217">
        <v>3</v>
      </c>
      <c r="AM217">
        <v>60</v>
      </c>
      <c r="AN217">
        <v>100</v>
      </c>
      <c r="AO217">
        <f t="shared" si="31"/>
        <v>0.4344973655609155</v>
      </c>
      <c r="AP217">
        <f t="shared" si="32"/>
        <v>0.43374582394327882</v>
      </c>
      <c r="AQ217">
        <f t="shared" si="33"/>
        <v>0.43374582394327882</v>
      </c>
    </row>
    <row r="218" spans="1:43">
      <c r="A218">
        <v>2</v>
      </c>
      <c r="B218">
        <v>60</v>
      </c>
      <c r="C218">
        <v>3</v>
      </c>
      <c r="D218" t="s">
        <v>6</v>
      </c>
      <c r="E218" s="28">
        <v>0.40209407464874525</v>
      </c>
      <c r="F218" s="28">
        <v>20</v>
      </c>
      <c r="AL218">
        <v>3</v>
      </c>
      <c r="AM218">
        <v>100</v>
      </c>
      <c r="AN218">
        <v>100</v>
      </c>
      <c r="AO218">
        <f t="shared" si="31"/>
        <v>0.43075735898692119</v>
      </c>
      <c r="AP218">
        <f t="shared" si="32"/>
        <v>0.42199050531275939</v>
      </c>
      <c r="AQ218">
        <f t="shared" si="33"/>
        <v>0.42199050531275939</v>
      </c>
    </row>
    <row r="219" spans="1:43">
      <c r="A219">
        <v>2</v>
      </c>
      <c r="B219">
        <v>100</v>
      </c>
      <c r="C219">
        <v>1</v>
      </c>
      <c r="D219" t="s">
        <v>6</v>
      </c>
      <c r="E219" s="28">
        <v>0.42365949399966002</v>
      </c>
      <c r="F219" s="28">
        <v>20</v>
      </c>
      <c r="AL219">
        <v>3</v>
      </c>
      <c r="AM219">
        <v>5</v>
      </c>
      <c r="AN219">
        <v>330</v>
      </c>
      <c r="AO219">
        <f t="shared" si="31"/>
        <v>0.26928154500253071</v>
      </c>
      <c r="AP219">
        <f t="shared" si="32"/>
        <v>0.26985910819638376</v>
      </c>
      <c r="AQ219">
        <f t="shared" si="33"/>
        <v>0.26985910819638376</v>
      </c>
    </row>
    <row r="220" spans="1:43">
      <c r="A220">
        <v>2</v>
      </c>
      <c r="B220">
        <v>100</v>
      </c>
      <c r="C220">
        <v>2</v>
      </c>
      <c r="D220" t="s">
        <v>6</v>
      </c>
      <c r="E220" s="28">
        <v>0.43242485611362674</v>
      </c>
      <c r="F220" s="28">
        <v>20</v>
      </c>
      <c r="AL220">
        <v>3</v>
      </c>
      <c r="AM220">
        <v>15</v>
      </c>
      <c r="AN220">
        <v>330</v>
      </c>
      <c r="AO220">
        <f t="shared" si="31"/>
        <v>0.29636471730238606</v>
      </c>
      <c r="AP220">
        <f t="shared" si="32"/>
        <v>0.29598745270320836</v>
      </c>
      <c r="AQ220">
        <f t="shared" si="33"/>
        <v>0.29598745270320836</v>
      </c>
    </row>
    <row r="221" spans="1:43">
      <c r="A221">
        <v>2</v>
      </c>
      <c r="B221">
        <v>100</v>
      </c>
      <c r="C221">
        <v>3</v>
      </c>
      <c r="D221" t="s">
        <v>6</v>
      </c>
      <c r="E221" s="28">
        <v>0.41920756014225302</v>
      </c>
      <c r="F221" s="28">
        <v>20</v>
      </c>
      <c r="AL221">
        <v>3</v>
      </c>
      <c r="AM221">
        <v>30</v>
      </c>
      <c r="AN221">
        <v>330</v>
      </c>
      <c r="AO221">
        <f t="shared" si="31"/>
        <v>0.30528939714120201</v>
      </c>
      <c r="AP221">
        <f t="shared" si="32"/>
        <v>0.30752905914621875</v>
      </c>
      <c r="AQ221">
        <f t="shared" si="33"/>
        <v>0.30752905914621875</v>
      </c>
    </row>
    <row r="222" spans="1:43">
      <c r="A222">
        <v>3</v>
      </c>
      <c r="B222">
        <v>5</v>
      </c>
      <c r="C222">
        <v>1</v>
      </c>
      <c r="D222" t="s">
        <v>7</v>
      </c>
      <c r="E222" s="28">
        <v>0.32269308986706957</v>
      </c>
      <c r="F222" s="28">
        <v>20</v>
      </c>
      <c r="AL222">
        <v>3</v>
      </c>
      <c r="AM222">
        <v>60</v>
      </c>
      <c r="AN222">
        <v>330</v>
      </c>
      <c r="AO222">
        <f t="shared" si="31"/>
        <v>0.40606930583532663</v>
      </c>
      <c r="AP222">
        <f t="shared" si="32"/>
        <v>0.40609468524687581</v>
      </c>
      <c r="AQ222">
        <f t="shared" si="33"/>
        <v>0.40609468524687581</v>
      </c>
    </row>
    <row r="223" spans="1:43">
      <c r="A223">
        <v>3</v>
      </c>
      <c r="B223">
        <v>5</v>
      </c>
      <c r="C223">
        <v>2</v>
      </c>
      <c r="D223" t="s">
        <v>7</v>
      </c>
      <c r="E223" s="28">
        <v>0.3274438721515664</v>
      </c>
      <c r="F223" s="28">
        <v>20</v>
      </c>
      <c r="AL223">
        <v>3</v>
      </c>
      <c r="AM223">
        <v>100</v>
      </c>
      <c r="AN223">
        <v>330</v>
      </c>
      <c r="AO223">
        <f t="shared" si="31"/>
        <v>0.38423151713517911</v>
      </c>
      <c r="AP223">
        <f t="shared" si="32"/>
        <v>0.38360627671542163</v>
      </c>
      <c r="AQ223">
        <f t="shared" si="33"/>
        <v>0.38360627671542163</v>
      </c>
    </row>
    <row r="224" spans="1:43">
      <c r="A224">
        <v>3</v>
      </c>
      <c r="B224">
        <v>5</v>
      </c>
      <c r="C224">
        <v>3</v>
      </c>
      <c r="D224" t="s">
        <v>7</v>
      </c>
      <c r="E224" s="28">
        <v>0.32008961302436206</v>
      </c>
      <c r="F224" s="28">
        <v>20</v>
      </c>
      <c r="AL224">
        <v>3</v>
      </c>
      <c r="AM224">
        <v>5</v>
      </c>
      <c r="AN224">
        <v>1000</v>
      </c>
      <c r="AO224">
        <f t="shared" si="31"/>
        <v>0.25176123715917104</v>
      </c>
      <c r="AP224">
        <f t="shared" si="32"/>
        <v>0.25039090554349008</v>
      </c>
      <c r="AQ224">
        <f t="shared" si="33"/>
        <v>0.25039090554349008</v>
      </c>
    </row>
    <row r="225" spans="1:43">
      <c r="A225">
        <v>3</v>
      </c>
      <c r="B225">
        <v>15</v>
      </c>
      <c r="C225">
        <v>1</v>
      </c>
      <c r="D225" t="s">
        <v>7</v>
      </c>
      <c r="E225" s="28">
        <v>0.31848891122492307</v>
      </c>
      <c r="F225" s="28">
        <v>20</v>
      </c>
      <c r="AL225">
        <v>3</v>
      </c>
      <c r="AM225">
        <v>15</v>
      </c>
      <c r="AN225">
        <v>1000</v>
      </c>
      <c r="AO225">
        <f t="shared" si="31"/>
        <v>0.27944915939493514</v>
      </c>
      <c r="AP225">
        <f t="shared" si="32"/>
        <v>0.28006503526698107</v>
      </c>
      <c r="AQ225">
        <f t="shared" si="33"/>
        <v>0.28006503526698107</v>
      </c>
    </row>
    <row r="226" spans="1:43">
      <c r="A226">
        <v>3</v>
      </c>
      <c r="B226">
        <v>15</v>
      </c>
      <c r="C226">
        <v>2</v>
      </c>
      <c r="D226" t="s">
        <v>7</v>
      </c>
      <c r="E226" s="28">
        <v>0.3441830946185766</v>
      </c>
      <c r="F226" s="28">
        <v>20</v>
      </c>
      <c r="AL226">
        <v>3</v>
      </c>
      <c r="AM226">
        <v>30</v>
      </c>
      <c r="AN226">
        <v>1000</v>
      </c>
      <c r="AO226">
        <f t="shared" si="31"/>
        <v>0.29142432171101912</v>
      </c>
      <c r="AP226">
        <f t="shared" si="32"/>
        <v>0.28543476762578107</v>
      </c>
      <c r="AQ226">
        <f t="shared" si="33"/>
        <v>0.28543476762578107</v>
      </c>
    </row>
    <row r="227" spans="1:43">
      <c r="A227">
        <v>3</v>
      </c>
      <c r="B227">
        <v>15</v>
      </c>
      <c r="C227">
        <v>3</v>
      </c>
      <c r="D227" t="s">
        <v>7</v>
      </c>
      <c r="E227" s="28">
        <v>0.33159957710720278</v>
      </c>
      <c r="F227" s="28">
        <v>20</v>
      </c>
      <c r="AL227">
        <v>3</v>
      </c>
      <c r="AM227">
        <v>60</v>
      </c>
      <c r="AN227">
        <v>1000</v>
      </c>
      <c r="AO227">
        <f t="shared" si="31"/>
        <v>0.38635821404380177</v>
      </c>
      <c r="AP227">
        <f t="shared" si="32"/>
        <v>0.38022318442549263</v>
      </c>
      <c r="AQ227">
        <f t="shared" si="33"/>
        <v>0.38022318442549263</v>
      </c>
    </row>
    <row r="228" spans="1:43">
      <c r="A228">
        <v>3</v>
      </c>
      <c r="B228">
        <v>30</v>
      </c>
      <c r="C228">
        <v>1</v>
      </c>
      <c r="D228" t="s">
        <v>7</v>
      </c>
      <c r="E228" s="28">
        <v>0.35568179698313035</v>
      </c>
      <c r="F228" s="28">
        <v>20</v>
      </c>
      <c r="AL228">
        <v>3</v>
      </c>
      <c r="AM228">
        <v>100</v>
      </c>
      <c r="AN228">
        <v>1000</v>
      </c>
      <c r="AO228">
        <f t="shared" si="31"/>
        <v>0.34975543163511008</v>
      </c>
      <c r="AP228">
        <f t="shared" si="32"/>
        <v>0.35032443860251761</v>
      </c>
      <c r="AQ228">
        <f t="shared" si="33"/>
        <v>0.35032443860251761</v>
      </c>
    </row>
    <row r="229" spans="1:43">
      <c r="A229">
        <v>3</v>
      </c>
      <c r="B229">
        <v>30</v>
      </c>
      <c r="C229">
        <v>2</v>
      </c>
      <c r="D229" t="s">
        <v>7</v>
      </c>
      <c r="E229" s="28">
        <v>0.34832213583117694</v>
      </c>
      <c r="F229" s="28">
        <v>20</v>
      </c>
      <c r="AL229">
        <v>3</v>
      </c>
      <c r="AM229">
        <v>5</v>
      </c>
      <c r="AN229">
        <v>3000</v>
      </c>
      <c r="AO229">
        <f t="shared" si="31"/>
        <v>0.23182336610435014</v>
      </c>
      <c r="AP229">
        <f t="shared" si="32"/>
        <v>0.23245362566031752</v>
      </c>
      <c r="AQ229">
        <f t="shared" si="33"/>
        <v>0.23245362566031752</v>
      </c>
    </row>
    <row r="230" spans="1:43">
      <c r="A230">
        <v>3</v>
      </c>
      <c r="B230">
        <v>30</v>
      </c>
      <c r="C230">
        <v>3</v>
      </c>
      <c r="D230" t="s">
        <v>7</v>
      </c>
      <c r="E230" s="28">
        <v>0.34683840472976812</v>
      </c>
      <c r="F230" s="28">
        <v>20</v>
      </c>
      <c r="AL230">
        <v>3</v>
      </c>
      <c r="AM230">
        <v>15</v>
      </c>
      <c r="AN230">
        <v>3000</v>
      </c>
      <c r="AO230">
        <f t="shared" si="31"/>
        <v>0.26347014393787982</v>
      </c>
      <c r="AP230">
        <f t="shared" si="32"/>
        <v>0.26499659756212918</v>
      </c>
      <c r="AQ230">
        <f t="shared" si="33"/>
        <v>0.26499659756212918</v>
      </c>
    </row>
    <row r="231" spans="1:43">
      <c r="A231">
        <v>3</v>
      </c>
      <c r="B231">
        <v>60</v>
      </c>
      <c r="C231">
        <v>1</v>
      </c>
      <c r="D231" t="s">
        <v>7</v>
      </c>
      <c r="E231" s="28">
        <v>0.455033591887755</v>
      </c>
      <c r="F231" s="28">
        <v>20</v>
      </c>
      <c r="AL231">
        <v>3</v>
      </c>
      <c r="AM231">
        <v>30</v>
      </c>
      <c r="AN231">
        <v>3000</v>
      </c>
      <c r="AO231">
        <f t="shared" si="31"/>
        <v>0.26750418270715753</v>
      </c>
      <c r="AP231">
        <f t="shared" si="32"/>
        <v>0.26440716248596441</v>
      </c>
      <c r="AQ231">
        <f t="shared" si="33"/>
        <v>0.26440716248596441</v>
      </c>
    </row>
    <row r="232" spans="1:43">
      <c r="A232">
        <v>3</v>
      </c>
      <c r="B232">
        <v>60</v>
      </c>
      <c r="C232">
        <v>2</v>
      </c>
      <c r="D232" t="s">
        <v>7</v>
      </c>
      <c r="E232" s="28">
        <v>0.46599673418349735</v>
      </c>
      <c r="F232" s="28">
        <v>20</v>
      </c>
      <c r="AL232">
        <v>3</v>
      </c>
      <c r="AM232">
        <v>60</v>
      </c>
      <c r="AN232">
        <v>3000</v>
      </c>
      <c r="AO232">
        <f t="shared" si="31"/>
        <v>0.35530835605704048</v>
      </c>
      <c r="AP232">
        <f t="shared" si="32"/>
        <v>0.35569099497823309</v>
      </c>
      <c r="AQ232">
        <f t="shared" si="33"/>
        <v>0.35569099497823309</v>
      </c>
    </row>
    <row r="233" spans="1:43">
      <c r="A233">
        <v>3</v>
      </c>
      <c r="B233">
        <v>60</v>
      </c>
      <c r="C233">
        <v>3</v>
      </c>
      <c r="D233" t="s">
        <v>7</v>
      </c>
      <c r="E233" s="28">
        <v>0.46127060701153844</v>
      </c>
      <c r="F233" s="28">
        <v>20</v>
      </c>
      <c r="AL233">
        <v>3</v>
      </c>
      <c r="AM233">
        <v>100</v>
      </c>
      <c r="AN233">
        <v>3000</v>
      </c>
      <c r="AO233">
        <f t="shared" si="31"/>
        <v>0.3171697680806248</v>
      </c>
      <c r="AP233">
        <f t="shared" si="32"/>
        <v>0.32040029647552842</v>
      </c>
      <c r="AQ233">
        <f t="shared" si="33"/>
        <v>0.32040029647552842</v>
      </c>
    </row>
    <row r="234" spans="1:43">
      <c r="A234">
        <v>3</v>
      </c>
      <c r="B234">
        <v>100</v>
      </c>
      <c r="C234">
        <v>1</v>
      </c>
      <c r="D234" t="s">
        <v>7</v>
      </c>
      <c r="E234" s="28">
        <v>0.46746624414513144</v>
      </c>
      <c r="F234" s="28">
        <v>20</v>
      </c>
      <c r="AL234">
        <v>3</v>
      </c>
      <c r="AM234">
        <v>5</v>
      </c>
      <c r="AN234">
        <v>15000</v>
      </c>
      <c r="AO234">
        <f t="shared" si="31"/>
        <v>0.20835003421186349</v>
      </c>
      <c r="AP234">
        <f t="shared" si="32"/>
        <v>0.20845635980197902</v>
      </c>
      <c r="AQ234">
        <f t="shared" si="33"/>
        <v>0.20845635980197902</v>
      </c>
    </row>
    <row r="235" spans="1:43">
      <c r="A235">
        <v>3</v>
      </c>
      <c r="B235">
        <v>100</v>
      </c>
      <c r="C235">
        <v>2</v>
      </c>
      <c r="D235" t="s">
        <v>7</v>
      </c>
      <c r="E235" s="28">
        <v>0.47006452756629197</v>
      </c>
      <c r="F235" s="28">
        <v>20</v>
      </c>
      <c r="AL235">
        <v>3</v>
      </c>
      <c r="AM235">
        <v>15</v>
      </c>
      <c r="AN235">
        <v>15000</v>
      </c>
      <c r="AO235">
        <f t="shared" si="31"/>
        <v>0.24504255474942735</v>
      </c>
      <c r="AP235">
        <f t="shared" si="32"/>
        <v>0.24431034035452093</v>
      </c>
      <c r="AQ235">
        <f t="shared" si="33"/>
        <v>0.24431034035452093</v>
      </c>
    </row>
    <row r="236" spans="1:43">
      <c r="A236">
        <v>3</v>
      </c>
      <c r="B236">
        <v>100</v>
      </c>
      <c r="C236">
        <v>3</v>
      </c>
      <c r="D236" t="s">
        <v>7</v>
      </c>
      <c r="E236" s="28">
        <v>0.46776957730992508</v>
      </c>
      <c r="F236" s="28">
        <v>20</v>
      </c>
      <c r="AL236">
        <v>3</v>
      </c>
      <c r="AM236">
        <v>30</v>
      </c>
      <c r="AN236">
        <v>15000</v>
      </c>
      <c r="AO236">
        <f t="shared" si="31"/>
        <v>0.23124160174690789</v>
      </c>
      <c r="AP236">
        <f t="shared" si="32"/>
        <v>0.23604758549218841</v>
      </c>
      <c r="AQ236">
        <f t="shared" si="33"/>
        <v>0.23604758549218841</v>
      </c>
    </row>
    <row r="237" spans="1:43">
      <c r="A237">
        <v>4</v>
      </c>
      <c r="B237">
        <v>5</v>
      </c>
      <c r="C237">
        <v>1</v>
      </c>
      <c r="D237" t="s">
        <v>8</v>
      </c>
      <c r="E237" s="28">
        <v>0.34396176024789626</v>
      </c>
      <c r="F237" s="28">
        <v>20</v>
      </c>
      <c r="AL237">
        <v>3</v>
      </c>
      <c r="AM237">
        <v>60</v>
      </c>
      <c r="AN237">
        <v>15000</v>
      </c>
      <c r="AO237">
        <f t="shared" si="31"/>
        <v>0.31932938613233713</v>
      </c>
      <c r="AP237">
        <f t="shared" si="32"/>
        <v>0.32234137635267995</v>
      </c>
      <c r="AQ237">
        <f t="shared" si="33"/>
        <v>0.32234137635267995</v>
      </c>
    </row>
    <row r="238" spans="1:43">
      <c r="A238">
        <v>4</v>
      </c>
      <c r="B238">
        <v>5</v>
      </c>
      <c r="C238">
        <v>2</v>
      </c>
      <c r="D238" t="s">
        <v>8</v>
      </c>
      <c r="E238" s="28">
        <v>0.33933793277281815</v>
      </c>
      <c r="F238" s="28">
        <v>20</v>
      </c>
      <c r="AL238">
        <v>3</v>
      </c>
      <c r="AM238">
        <v>100</v>
      </c>
      <c r="AN238">
        <v>15000</v>
      </c>
      <c r="AO238">
        <f t="shared" si="31"/>
        <v>0.28368808011959401</v>
      </c>
      <c r="AP238">
        <f t="shared" si="32"/>
        <v>0.28192953764373696</v>
      </c>
      <c r="AQ238">
        <f t="shared" si="33"/>
        <v>0.28192953764373696</v>
      </c>
    </row>
    <row r="239" spans="1:43">
      <c r="A239">
        <v>4</v>
      </c>
      <c r="B239">
        <v>5</v>
      </c>
      <c r="C239">
        <v>3</v>
      </c>
      <c r="D239" t="s">
        <v>8</v>
      </c>
      <c r="E239" s="28">
        <v>0.32131260801955913</v>
      </c>
      <c r="F239" s="28">
        <v>20</v>
      </c>
      <c r="AL239">
        <v>4</v>
      </c>
      <c r="AM239">
        <v>5</v>
      </c>
      <c r="AN239">
        <v>10</v>
      </c>
      <c r="AO239">
        <f t="shared" si="31"/>
        <v>0.36994851354201003</v>
      </c>
      <c r="AP239">
        <f t="shared" si="32"/>
        <v>0.3613871199824048</v>
      </c>
      <c r="AQ239">
        <f t="shared" si="33"/>
        <v>0.3613871199824048</v>
      </c>
    </row>
    <row r="240" spans="1:43">
      <c r="A240">
        <v>4</v>
      </c>
      <c r="B240">
        <v>15</v>
      </c>
      <c r="C240">
        <v>2</v>
      </c>
      <c r="D240" t="s">
        <v>8</v>
      </c>
      <c r="E240" s="28">
        <v>0.35552225877980037</v>
      </c>
      <c r="F240" s="28">
        <v>20</v>
      </c>
      <c r="AL240">
        <v>4</v>
      </c>
      <c r="AM240">
        <v>15</v>
      </c>
      <c r="AN240">
        <v>10</v>
      </c>
      <c r="AO240">
        <f t="shared" si="31"/>
        <v>0.37895776036074413</v>
      </c>
      <c r="AP240">
        <f t="shared" si="32"/>
        <v>0.371416558135993</v>
      </c>
      <c r="AQ240">
        <f t="shared" si="33"/>
        <v>0.371416558135993</v>
      </c>
    </row>
    <row r="241" spans="1:43">
      <c r="A241">
        <v>4</v>
      </c>
      <c r="B241">
        <v>15</v>
      </c>
      <c r="C241">
        <v>3</v>
      </c>
      <c r="D241" t="s">
        <v>8</v>
      </c>
      <c r="E241" s="28">
        <v>0.35792416798352678</v>
      </c>
      <c r="F241" s="28">
        <v>20</v>
      </c>
      <c r="AL241">
        <v>4</v>
      </c>
      <c r="AM241">
        <v>30</v>
      </c>
      <c r="AN241">
        <v>10</v>
      </c>
      <c r="AO241">
        <f t="shared" si="31"/>
        <v>0.39757755207739576</v>
      </c>
      <c r="AP241">
        <f t="shared" si="32"/>
        <v>0.39520938913376269</v>
      </c>
      <c r="AQ241">
        <f t="shared" si="33"/>
        <v>0.39520938913376269</v>
      </c>
    </row>
    <row r="242" spans="1:43">
      <c r="A242">
        <v>4</v>
      </c>
      <c r="B242">
        <v>30</v>
      </c>
      <c r="C242">
        <v>2</v>
      </c>
      <c r="D242" t="s">
        <v>8</v>
      </c>
      <c r="E242" s="28">
        <v>0.36428401120100834</v>
      </c>
      <c r="F242" s="28">
        <v>20</v>
      </c>
      <c r="AL242">
        <v>4</v>
      </c>
      <c r="AM242">
        <v>60</v>
      </c>
      <c r="AN242">
        <v>10</v>
      </c>
      <c r="AO242">
        <f t="shared" si="31"/>
        <v>0.44379930170583681</v>
      </c>
      <c r="AP242">
        <f t="shared" si="32"/>
        <v>0.43800034836424984</v>
      </c>
      <c r="AQ242">
        <f t="shared" si="33"/>
        <v>0.43800034836424984</v>
      </c>
    </row>
    <row r="243" spans="1:43">
      <c r="A243">
        <v>4</v>
      </c>
      <c r="B243">
        <v>30</v>
      </c>
      <c r="C243">
        <v>3</v>
      </c>
      <c r="D243" t="s">
        <v>8</v>
      </c>
      <c r="E243" s="28">
        <v>0.40722297555707909</v>
      </c>
      <c r="F243" s="28">
        <v>20</v>
      </c>
      <c r="AL243">
        <v>4</v>
      </c>
      <c r="AM243">
        <v>5</v>
      </c>
      <c r="AN243">
        <v>20</v>
      </c>
      <c r="AO243">
        <f t="shared" si="31"/>
        <v>0.33487076701342455</v>
      </c>
      <c r="AP243">
        <f t="shared" si="32"/>
        <v>0.34308423030087687</v>
      </c>
      <c r="AQ243">
        <f t="shared" si="33"/>
        <v>0.34308423030087687</v>
      </c>
    </row>
    <row r="244" spans="1:43">
      <c r="A244">
        <v>4</v>
      </c>
      <c r="B244">
        <v>60</v>
      </c>
      <c r="C244">
        <v>1</v>
      </c>
      <c r="D244" t="s">
        <v>8</v>
      </c>
      <c r="E244" s="28">
        <v>0.41106772806831254</v>
      </c>
      <c r="F244" s="28">
        <v>20</v>
      </c>
      <c r="AL244">
        <v>4</v>
      </c>
      <c r="AM244">
        <v>15</v>
      </c>
      <c r="AN244">
        <v>20</v>
      </c>
      <c r="AO244">
        <f t="shared" si="31"/>
        <v>0.35672321338166357</v>
      </c>
      <c r="AP244">
        <f t="shared" si="32"/>
        <v>0.36445181040100227</v>
      </c>
      <c r="AQ244">
        <f t="shared" si="33"/>
        <v>0.36445181040100227</v>
      </c>
    </row>
    <row r="245" spans="1:43">
      <c r="A245">
        <v>4</v>
      </c>
      <c r="B245">
        <v>60</v>
      </c>
      <c r="C245">
        <v>2</v>
      </c>
      <c r="D245" t="s">
        <v>8</v>
      </c>
      <c r="E245" s="28">
        <v>0.46301111679643892</v>
      </c>
      <c r="F245" s="28">
        <v>20</v>
      </c>
      <c r="AL245">
        <v>4</v>
      </c>
      <c r="AM245">
        <v>30</v>
      </c>
      <c r="AN245">
        <v>20</v>
      </c>
      <c r="AO245">
        <f t="shared" si="31"/>
        <v>0.38575349337904374</v>
      </c>
      <c r="AP245">
        <f t="shared" si="32"/>
        <v>0.38606658895515522</v>
      </c>
      <c r="AQ245">
        <f t="shared" si="33"/>
        <v>0.38606658895515522</v>
      </c>
    </row>
    <row r="246" spans="1:43">
      <c r="A246">
        <v>4</v>
      </c>
      <c r="B246">
        <v>60</v>
      </c>
      <c r="C246">
        <v>3</v>
      </c>
      <c r="D246" t="s">
        <v>8</v>
      </c>
      <c r="E246" s="28">
        <v>0.42622533875619117</v>
      </c>
      <c r="F246" s="28">
        <v>20</v>
      </c>
      <c r="AL246">
        <v>4</v>
      </c>
      <c r="AM246">
        <v>60</v>
      </c>
      <c r="AN246">
        <v>20</v>
      </c>
      <c r="AO246">
        <f t="shared" si="31"/>
        <v>0.43343472787364751</v>
      </c>
      <c r="AP246">
        <f t="shared" si="32"/>
        <v>0.4347250736207191</v>
      </c>
      <c r="AQ246">
        <f t="shared" si="33"/>
        <v>0.4347250736207191</v>
      </c>
    </row>
    <row r="247" spans="1:43">
      <c r="A247">
        <v>1</v>
      </c>
      <c r="B247">
        <v>5</v>
      </c>
      <c r="C247">
        <v>1</v>
      </c>
      <c r="D247" t="s">
        <v>5</v>
      </c>
      <c r="E247" s="28">
        <v>0.31321150185962077</v>
      </c>
      <c r="F247" s="28">
        <v>60</v>
      </c>
      <c r="AL247">
        <v>4</v>
      </c>
      <c r="AM247">
        <v>5</v>
      </c>
      <c r="AN247">
        <v>60</v>
      </c>
      <c r="AO247">
        <f t="shared" si="31"/>
        <v>0.31023143127939051</v>
      </c>
      <c r="AP247">
        <f t="shared" si="32"/>
        <v>0.31580286334914309</v>
      </c>
      <c r="AQ247">
        <f t="shared" si="33"/>
        <v>0.31580286334914309</v>
      </c>
    </row>
    <row r="248" spans="1:43">
      <c r="A248">
        <v>1</v>
      </c>
      <c r="B248">
        <v>5</v>
      </c>
      <c r="C248">
        <v>2</v>
      </c>
      <c r="D248" t="s">
        <v>5</v>
      </c>
      <c r="E248" s="28">
        <v>0.3174555434327706</v>
      </c>
      <c r="F248" s="28">
        <v>60</v>
      </c>
      <c r="AL248">
        <v>4</v>
      </c>
      <c r="AM248">
        <v>15</v>
      </c>
      <c r="AN248">
        <v>60</v>
      </c>
      <c r="AO248">
        <f t="shared" ref="AO248:AO270" si="34">AVERAGEIFS($E$151:$E$534,$F$151:$F$534,$AN248,$A$151:$A$534,$AL248,$B$151:$B$534,$AM248)</f>
        <v>0.34033101624340278</v>
      </c>
      <c r="AP248">
        <f t="shared" ref="AP248:AP270" si="35">VLOOKUP(CONCATENATE(AL248,"-",AM248),$AW$119:$BA$137,2,0)+(VLOOKUP(CONCATENATE(AL248,"-",AM248),$AW$119:$BA$137,3,0)-VLOOKUP(CONCATENATE(AL248,"-",AM248),$AW$119:$BA$137,2,0))/((1+ABS(VLOOKUP(CONCATENATE(AL248,"-",AM248),$AW$119:$BA$137,4,0)*$AN248)^VLOOKUP(CONCATENATE(AL248,"-",AM248),$AW$119:$BA$137,5,0))^(1-1/VLOOKUP(CONCATENATE(AL248,"-",AM248),$AW$119:$BA$137,5,0)))</f>
        <v>0.3465798424040778</v>
      </c>
      <c r="AQ248">
        <f t="shared" ref="AQ248:AQ270" si="36">AP248</f>
        <v>0.3465798424040778</v>
      </c>
    </row>
    <row r="249" spans="1:43">
      <c r="A249">
        <v>1</v>
      </c>
      <c r="B249">
        <v>15</v>
      </c>
      <c r="C249">
        <v>1</v>
      </c>
      <c r="D249" t="s">
        <v>5</v>
      </c>
      <c r="E249" s="28">
        <v>0.3301855415863385</v>
      </c>
      <c r="F249" s="28">
        <v>60</v>
      </c>
      <c r="AL249">
        <v>4</v>
      </c>
      <c r="AM249">
        <v>30</v>
      </c>
      <c r="AN249">
        <v>60</v>
      </c>
      <c r="AO249">
        <f t="shared" si="34"/>
        <v>0.3557822392186355</v>
      </c>
      <c r="AP249">
        <f t="shared" si="35"/>
        <v>0.36509471118552944</v>
      </c>
      <c r="AQ249">
        <f t="shared" si="36"/>
        <v>0.36509471118552944</v>
      </c>
    </row>
    <row r="250" spans="1:43">
      <c r="A250">
        <v>1</v>
      </c>
      <c r="B250">
        <v>15</v>
      </c>
      <c r="C250">
        <v>3</v>
      </c>
      <c r="D250" t="s">
        <v>5</v>
      </c>
      <c r="E250" s="28">
        <v>0.34852513561788739</v>
      </c>
      <c r="F250" s="28">
        <v>60</v>
      </c>
      <c r="AL250">
        <v>4</v>
      </c>
      <c r="AM250">
        <v>60</v>
      </c>
      <c r="AN250">
        <v>60</v>
      </c>
      <c r="AO250">
        <f t="shared" si="34"/>
        <v>0.41552308639638036</v>
      </c>
      <c r="AP250">
        <f t="shared" si="35"/>
        <v>0.42410400846453178</v>
      </c>
      <c r="AQ250">
        <f t="shared" si="36"/>
        <v>0.42410400846453178</v>
      </c>
    </row>
    <row r="251" spans="1:43">
      <c r="A251">
        <v>1</v>
      </c>
      <c r="B251">
        <v>30</v>
      </c>
      <c r="C251">
        <v>1</v>
      </c>
      <c r="D251" t="s">
        <v>5</v>
      </c>
      <c r="E251" s="28">
        <v>0.35174710995863012</v>
      </c>
      <c r="F251" s="28">
        <v>60</v>
      </c>
      <c r="AL251">
        <v>4</v>
      </c>
      <c r="AM251">
        <v>5</v>
      </c>
      <c r="AN251">
        <v>100</v>
      </c>
      <c r="AO251">
        <f t="shared" si="34"/>
        <v>0.30430394068633526</v>
      </c>
      <c r="AP251">
        <f t="shared" si="35"/>
        <v>0.30384379761868108</v>
      </c>
      <c r="AQ251">
        <f t="shared" si="36"/>
        <v>0.30384379761868108</v>
      </c>
    </row>
    <row r="252" spans="1:43">
      <c r="A252">
        <v>1</v>
      </c>
      <c r="B252">
        <v>30</v>
      </c>
      <c r="C252">
        <v>2</v>
      </c>
      <c r="D252" t="s">
        <v>5</v>
      </c>
      <c r="E252" s="28">
        <v>0.37432931157133892</v>
      </c>
      <c r="F252" s="28">
        <v>60</v>
      </c>
      <c r="AL252">
        <v>4</v>
      </c>
      <c r="AM252">
        <v>15</v>
      </c>
      <c r="AN252">
        <v>100</v>
      </c>
      <c r="AO252">
        <f t="shared" si="34"/>
        <v>0.33665603453212167</v>
      </c>
      <c r="AP252">
        <f t="shared" si="35"/>
        <v>0.33598014352938982</v>
      </c>
      <c r="AQ252">
        <f t="shared" si="36"/>
        <v>0.33598014352938982</v>
      </c>
    </row>
    <row r="253" spans="1:43">
      <c r="A253">
        <v>1</v>
      </c>
      <c r="B253">
        <v>30</v>
      </c>
      <c r="C253">
        <v>3</v>
      </c>
      <c r="D253" t="s">
        <v>5</v>
      </c>
      <c r="E253" s="28">
        <v>0.34149583644841314</v>
      </c>
      <c r="F253" s="28">
        <v>60</v>
      </c>
      <c r="AL253">
        <v>4</v>
      </c>
      <c r="AM253">
        <v>30</v>
      </c>
      <c r="AN253">
        <v>100</v>
      </c>
      <c r="AO253">
        <f t="shared" si="34"/>
        <v>0.35547656038317532</v>
      </c>
      <c r="AP253">
        <f t="shared" si="35"/>
        <v>0.35358700090872835</v>
      </c>
      <c r="AQ253">
        <f t="shared" si="36"/>
        <v>0.35358700090872835</v>
      </c>
    </row>
    <row r="254" spans="1:43">
      <c r="A254">
        <v>1</v>
      </c>
      <c r="B254">
        <v>60</v>
      </c>
      <c r="C254">
        <v>2</v>
      </c>
      <c r="D254" t="s">
        <v>5</v>
      </c>
      <c r="E254" s="28">
        <v>0.39934583219425585</v>
      </c>
      <c r="F254" s="28">
        <v>60</v>
      </c>
      <c r="AL254">
        <v>4</v>
      </c>
      <c r="AM254">
        <v>60</v>
      </c>
      <c r="AN254">
        <v>100</v>
      </c>
      <c r="AO254">
        <f t="shared" si="34"/>
        <v>0.41519578004774554</v>
      </c>
      <c r="AP254">
        <f t="shared" si="35"/>
        <v>0.41630946165090593</v>
      </c>
      <c r="AQ254">
        <f t="shared" si="36"/>
        <v>0.41630946165090593</v>
      </c>
    </row>
    <row r="255" spans="1:43">
      <c r="A255">
        <v>1</v>
      </c>
      <c r="B255">
        <v>60</v>
      </c>
      <c r="C255">
        <v>3</v>
      </c>
      <c r="D255" t="s">
        <v>5</v>
      </c>
      <c r="E255" s="28">
        <v>0.37962695546285058</v>
      </c>
      <c r="F255" s="28">
        <v>60</v>
      </c>
      <c r="AL255">
        <v>4</v>
      </c>
      <c r="AM255">
        <v>5</v>
      </c>
      <c r="AN255">
        <v>330</v>
      </c>
      <c r="AO255">
        <f t="shared" si="34"/>
        <v>0.27823185499870928</v>
      </c>
      <c r="AP255">
        <f t="shared" si="35"/>
        <v>0.2776178413278344</v>
      </c>
      <c r="AQ255">
        <f t="shared" si="36"/>
        <v>0.2776178413278344</v>
      </c>
    </row>
    <row r="256" spans="1:43">
      <c r="A256">
        <v>1</v>
      </c>
      <c r="B256">
        <v>100</v>
      </c>
      <c r="C256">
        <v>1</v>
      </c>
      <c r="D256" t="s">
        <v>5</v>
      </c>
      <c r="E256" s="28">
        <v>0.43861201068428846</v>
      </c>
      <c r="F256" s="28">
        <v>60</v>
      </c>
      <c r="AL256">
        <v>4</v>
      </c>
      <c r="AM256">
        <v>15</v>
      </c>
      <c r="AN256">
        <v>330</v>
      </c>
      <c r="AO256">
        <f t="shared" si="34"/>
        <v>0.31527918456825138</v>
      </c>
      <c r="AP256">
        <f t="shared" si="35"/>
        <v>0.30884689753847178</v>
      </c>
      <c r="AQ256">
        <f t="shared" si="36"/>
        <v>0.30884689753847178</v>
      </c>
    </row>
    <row r="257" spans="1:43">
      <c r="A257">
        <v>1</v>
      </c>
      <c r="B257">
        <v>100</v>
      </c>
      <c r="C257">
        <v>2</v>
      </c>
      <c r="D257" t="s">
        <v>5</v>
      </c>
      <c r="E257" s="28">
        <v>0.44519757194717241</v>
      </c>
      <c r="F257" s="28">
        <v>60</v>
      </c>
      <c r="AL257">
        <v>4</v>
      </c>
      <c r="AM257">
        <v>30</v>
      </c>
      <c r="AN257">
        <v>330</v>
      </c>
      <c r="AO257">
        <f t="shared" si="34"/>
        <v>0.33024303117511428</v>
      </c>
      <c r="AP257">
        <f t="shared" si="35"/>
        <v>0.32547781437462969</v>
      </c>
      <c r="AQ257">
        <f t="shared" si="36"/>
        <v>0.32547781437462969</v>
      </c>
    </row>
    <row r="258" spans="1:43">
      <c r="A258">
        <v>2</v>
      </c>
      <c r="B258">
        <v>5</v>
      </c>
      <c r="C258">
        <v>1</v>
      </c>
      <c r="D258" t="s">
        <v>6</v>
      </c>
      <c r="E258" s="28">
        <v>0.33531410188345689</v>
      </c>
      <c r="F258" s="28">
        <v>60</v>
      </c>
      <c r="AL258">
        <v>4</v>
      </c>
      <c r="AM258">
        <v>60</v>
      </c>
      <c r="AN258">
        <v>330</v>
      </c>
      <c r="AO258">
        <f t="shared" si="34"/>
        <v>0.39633949332201884</v>
      </c>
      <c r="AP258">
        <f t="shared" si="35"/>
        <v>0.39221712485109922</v>
      </c>
      <c r="AQ258">
        <f t="shared" si="36"/>
        <v>0.39221712485109922</v>
      </c>
    </row>
    <row r="259" spans="1:43">
      <c r="A259">
        <v>2</v>
      </c>
      <c r="B259">
        <v>5</v>
      </c>
      <c r="C259">
        <v>2</v>
      </c>
      <c r="D259" t="s">
        <v>6</v>
      </c>
      <c r="E259" s="28">
        <v>0.33575898968567286</v>
      </c>
      <c r="F259" s="28">
        <v>60</v>
      </c>
      <c r="AL259">
        <v>4</v>
      </c>
      <c r="AM259">
        <v>5</v>
      </c>
      <c r="AN259">
        <v>1000</v>
      </c>
      <c r="AO259">
        <f t="shared" si="34"/>
        <v>0.2581566682249033</v>
      </c>
      <c r="AP259">
        <f t="shared" si="35"/>
        <v>0.2553011348061352</v>
      </c>
      <c r="AQ259">
        <f t="shared" si="36"/>
        <v>0.2553011348061352</v>
      </c>
    </row>
    <row r="260" spans="1:43">
      <c r="A260">
        <v>2</v>
      </c>
      <c r="B260">
        <v>15</v>
      </c>
      <c r="C260">
        <v>1</v>
      </c>
      <c r="D260" t="s">
        <v>6</v>
      </c>
      <c r="E260" s="28">
        <v>0.30781101838154523</v>
      </c>
      <c r="F260" s="28">
        <v>60</v>
      </c>
      <c r="AL260">
        <v>4</v>
      </c>
      <c r="AM260">
        <v>15</v>
      </c>
      <c r="AN260">
        <v>1000</v>
      </c>
      <c r="AO260">
        <f t="shared" si="34"/>
        <v>0.28274272316695748</v>
      </c>
      <c r="AP260">
        <f t="shared" si="35"/>
        <v>0.28364539835545094</v>
      </c>
      <c r="AQ260">
        <f t="shared" si="36"/>
        <v>0.28364539835545094</v>
      </c>
    </row>
    <row r="261" spans="1:43">
      <c r="A261">
        <v>2</v>
      </c>
      <c r="B261">
        <v>15</v>
      </c>
      <c r="C261">
        <v>2</v>
      </c>
      <c r="D261" t="s">
        <v>6</v>
      </c>
      <c r="E261" s="28">
        <v>0.32477932073025573</v>
      </c>
      <c r="F261" s="28">
        <v>60</v>
      </c>
      <c r="AL261">
        <v>4</v>
      </c>
      <c r="AM261">
        <v>30</v>
      </c>
      <c r="AN261">
        <v>1000</v>
      </c>
      <c r="AO261">
        <f t="shared" si="34"/>
        <v>0.30069498618282275</v>
      </c>
      <c r="AP261">
        <f t="shared" si="35"/>
        <v>0.30003842281998294</v>
      </c>
      <c r="AQ261">
        <f t="shared" si="36"/>
        <v>0.30003842281998294</v>
      </c>
    </row>
    <row r="262" spans="1:43">
      <c r="A262">
        <v>2</v>
      </c>
      <c r="B262">
        <v>15</v>
      </c>
      <c r="C262">
        <v>3</v>
      </c>
      <c r="D262" t="s">
        <v>6</v>
      </c>
      <c r="E262" s="28">
        <v>0.31674007871444482</v>
      </c>
      <c r="F262" s="28">
        <v>60</v>
      </c>
      <c r="AL262">
        <v>4</v>
      </c>
      <c r="AM262">
        <v>60</v>
      </c>
      <c r="AN262">
        <v>1000</v>
      </c>
      <c r="AO262">
        <f t="shared" si="34"/>
        <v>0.37018989455462531</v>
      </c>
      <c r="AP262">
        <f t="shared" si="35"/>
        <v>0.36640154691451288</v>
      </c>
      <c r="AQ262">
        <f t="shared" si="36"/>
        <v>0.36640154691451288</v>
      </c>
    </row>
    <row r="263" spans="1:43">
      <c r="A263">
        <v>2</v>
      </c>
      <c r="B263">
        <v>30</v>
      </c>
      <c r="C263">
        <v>1</v>
      </c>
      <c r="D263" t="s">
        <v>6</v>
      </c>
      <c r="E263" s="28">
        <v>0.44160813270515015</v>
      </c>
      <c r="F263" s="28">
        <v>60</v>
      </c>
      <c r="AL263">
        <v>4</v>
      </c>
      <c r="AM263">
        <v>5</v>
      </c>
      <c r="AN263">
        <v>3000</v>
      </c>
      <c r="AO263">
        <f t="shared" si="34"/>
        <v>0.24117530326247205</v>
      </c>
      <c r="AP263">
        <f t="shared" si="35"/>
        <v>0.23496922319489744</v>
      </c>
      <c r="AQ263">
        <f t="shared" si="36"/>
        <v>0.23496922319489744</v>
      </c>
    </row>
    <row r="264" spans="1:43">
      <c r="A264">
        <v>2</v>
      </c>
      <c r="B264">
        <v>30</v>
      </c>
      <c r="C264">
        <v>2</v>
      </c>
      <c r="D264" t="s">
        <v>6</v>
      </c>
      <c r="E264" s="28">
        <v>0.41846123489196563</v>
      </c>
      <c r="F264" s="28">
        <v>60</v>
      </c>
      <c r="AL264">
        <v>4</v>
      </c>
      <c r="AM264">
        <v>15</v>
      </c>
      <c r="AN264">
        <v>3000</v>
      </c>
      <c r="AO264">
        <f t="shared" si="34"/>
        <v>0.26710880808635873</v>
      </c>
      <c r="AP264">
        <f t="shared" si="35"/>
        <v>0.26013667193934098</v>
      </c>
      <c r="AQ264">
        <f t="shared" si="36"/>
        <v>0.26013667193934098</v>
      </c>
    </row>
    <row r="265" spans="1:43">
      <c r="A265">
        <v>2</v>
      </c>
      <c r="B265">
        <v>30</v>
      </c>
      <c r="C265">
        <v>3</v>
      </c>
      <c r="D265" t="s">
        <v>6</v>
      </c>
      <c r="E265" s="28">
        <v>0.42762386568992505</v>
      </c>
      <c r="F265" s="28">
        <v>60</v>
      </c>
      <c r="AL265">
        <v>4</v>
      </c>
      <c r="AM265">
        <v>30</v>
      </c>
      <c r="AN265">
        <v>3000</v>
      </c>
      <c r="AO265">
        <f t="shared" si="34"/>
        <v>0.28369102674514107</v>
      </c>
      <c r="AP265">
        <f t="shared" si="35"/>
        <v>0.27641899698716815</v>
      </c>
      <c r="AQ265">
        <f t="shared" si="36"/>
        <v>0.27641899698716815</v>
      </c>
    </row>
    <row r="266" spans="1:43">
      <c r="A266">
        <v>2</v>
      </c>
      <c r="B266">
        <v>60</v>
      </c>
      <c r="C266">
        <v>3</v>
      </c>
      <c r="D266" t="s">
        <v>6</v>
      </c>
      <c r="E266" s="28">
        <v>0.39924643562720968</v>
      </c>
      <c r="F266" s="28">
        <v>60</v>
      </c>
      <c r="AL266">
        <v>4</v>
      </c>
      <c r="AM266">
        <v>60</v>
      </c>
      <c r="AN266">
        <v>3000</v>
      </c>
      <c r="AO266">
        <f t="shared" si="34"/>
        <v>0.34003300584469032</v>
      </c>
      <c r="AP266">
        <f t="shared" si="35"/>
        <v>0.34084038536131411</v>
      </c>
      <c r="AQ266">
        <f t="shared" si="36"/>
        <v>0.34084038536131411</v>
      </c>
    </row>
    <row r="267" spans="1:43">
      <c r="A267">
        <v>2</v>
      </c>
      <c r="B267">
        <v>100</v>
      </c>
      <c r="C267">
        <v>1</v>
      </c>
      <c r="D267" t="s">
        <v>6</v>
      </c>
      <c r="E267" s="28">
        <v>0.402521021347366</v>
      </c>
      <c r="F267" s="28">
        <v>60</v>
      </c>
      <c r="AL267">
        <v>4</v>
      </c>
      <c r="AM267">
        <v>5</v>
      </c>
      <c r="AN267">
        <v>15000</v>
      </c>
      <c r="AO267">
        <f t="shared" si="34"/>
        <v>0.20302732382804814</v>
      </c>
      <c r="AP267">
        <f t="shared" si="35"/>
        <v>0.20809597133217639</v>
      </c>
      <c r="AQ267">
        <f t="shared" si="36"/>
        <v>0.20809597133217639</v>
      </c>
    </row>
    <row r="268" spans="1:43">
      <c r="A268">
        <v>2</v>
      </c>
      <c r="B268">
        <v>100</v>
      </c>
      <c r="C268">
        <v>2</v>
      </c>
      <c r="D268" t="s">
        <v>6</v>
      </c>
      <c r="E268" s="28">
        <v>0.40161423113316652</v>
      </c>
      <c r="F268" s="28">
        <v>60</v>
      </c>
      <c r="AL268">
        <v>4</v>
      </c>
      <c r="AM268">
        <v>15</v>
      </c>
      <c r="AN268">
        <v>15000</v>
      </c>
      <c r="AO268">
        <f t="shared" si="34"/>
        <v>0.22197976470162611</v>
      </c>
      <c r="AP268">
        <f t="shared" si="35"/>
        <v>0.22892151082836729</v>
      </c>
      <c r="AQ268">
        <f t="shared" si="36"/>
        <v>0.22892151082836729</v>
      </c>
    </row>
    <row r="269" spans="1:43">
      <c r="A269">
        <v>2</v>
      </c>
      <c r="B269">
        <v>100</v>
      </c>
      <c r="C269">
        <v>3</v>
      </c>
      <c r="D269" t="s">
        <v>6</v>
      </c>
      <c r="E269" s="28">
        <v>0.38180111928184007</v>
      </c>
      <c r="F269" s="28">
        <v>60</v>
      </c>
      <c r="AL269">
        <v>4</v>
      </c>
      <c r="AM269">
        <v>30</v>
      </c>
      <c r="AN269">
        <v>15000</v>
      </c>
      <c r="AO269">
        <f t="shared" si="34"/>
        <v>0.23746753349233468</v>
      </c>
      <c r="AP269">
        <f t="shared" si="35"/>
        <v>0.24496959519487879</v>
      </c>
      <c r="AQ269">
        <f t="shared" si="36"/>
        <v>0.24496959519487879</v>
      </c>
    </row>
    <row r="270" spans="1:43">
      <c r="A270">
        <v>3</v>
      </c>
      <c r="B270">
        <v>5</v>
      </c>
      <c r="C270">
        <v>1</v>
      </c>
      <c r="D270" t="s">
        <v>7</v>
      </c>
      <c r="E270" s="28">
        <v>0.29093516864335822</v>
      </c>
      <c r="F270" s="28">
        <v>60</v>
      </c>
      <c r="AL270">
        <v>4</v>
      </c>
      <c r="AM270">
        <v>60</v>
      </c>
      <c r="AN270">
        <v>15000</v>
      </c>
      <c r="AO270">
        <f t="shared" si="34"/>
        <v>0.30379765114657264</v>
      </c>
      <c r="AP270">
        <f t="shared" si="35"/>
        <v>0.30577654882412192</v>
      </c>
      <c r="AQ270">
        <f t="shared" si="36"/>
        <v>0.30577654882412192</v>
      </c>
    </row>
    <row r="271" spans="1:43">
      <c r="A271">
        <v>3</v>
      </c>
      <c r="B271">
        <v>5</v>
      </c>
      <c r="C271">
        <v>2</v>
      </c>
      <c r="D271" t="s">
        <v>7</v>
      </c>
      <c r="E271" s="28">
        <v>0.30520910550460956</v>
      </c>
      <c r="F271" s="28">
        <v>60</v>
      </c>
    </row>
    <row r="272" spans="1:43">
      <c r="A272">
        <v>3</v>
      </c>
      <c r="B272">
        <v>5</v>
      </c>
      <c r="C272">
        <v>3</v>
      </c>
      <c r="D272" t="s">
        <v>7</v>
      </c>
      <c r="E272" s="28">
        <v>0.29606614622478467</v>
      </c>
      <c r="F272" s="28">
        <v>60</v>
      </c>
    </row>
    <row r="273" spans="1:6">
      <c r="A273">
        <v>3</v>
      </c>
      <c r="B273">
        <v>15</v>
      </c>
      <c r="C273">
        <v>1</v>
      </c>
      <c r="D273" t="s">
        <v>7</v>
      </c>
      <c r="E273" s="28">
        <v>0.31570685616612076</v>
      </c>
      <c r="F273" s="28">
        <v>60</v>
      </c>
    </row>
    <row r="274" spans="1:6">
      <c r="A274">
        <v>3</v>
      </c>
      <c r="B274">
        <v>15</v>
      </c>
      <c r="C274">
        <v>2</v>
      </c>
      <c r="D274" t="s">
        <v>7</v>
      </c>
      <c r="E274" s="28">
        <v>0.31870347492016032</v>
      </c>
      <c r="F274" s="28">
        <v>60</v>
      </c>
    </row>
    <row r="275" spans="1:6">
      <c r="A275">
        <v>3</v>
      </c>
      <c r="B275">
        <v>15</v>
      </c>
      <c r="C275">
        <v>3</v>
      </c>
      <c r="D275" t="s">
        <v>7</v>
      </c>
      <c r="E275" s="28">
        <v>0.31929967064904996</v>
      </c>
      <c r="F275" s="28">
        <v>60</v>
      </c>
    </row>
    <row r="276" spans="1:6">
      <c r="A276">
        <v>3</v>
      </c>
      <c r="B276">
        <v>30</v>
      </c>
      <c r="C276">
        <v>1</v>
      </c>
      <c r="D276" t="s">
        <v>7</v>
      </c>
      <c r="E276" s="28">
        <v>0.33067540467275297</v>
      </c>
      <c r="F276" s="28">
        <v>60</v>
      </c>
    </row>
    <row r="277" spans="1:6">
      <c r="A277">
        <v>3</v>
      </c>
      <c r="B277">
        <v>30</v>
      </c>
      <c r="C277">
        <v>2</v>
      </c>
      <c r="D277" t="s">
        <v>7</v>
      </c>
      <c r="E277" s="28">
        <v>0.33642051061434369</v>
      </c>
      <c r="F277" s="28">
        <v>60</v>
      </c>
    </row>
    <row r="278" spans="1:6">
      <c r="A278">
        <v>3</v>
      </c>
      <c r="B278">
        <v>30</v>
      </c>
      <c r="C278">
        <v>3</v>
      </c>
      <c r="D278" t="s">
        <v>7</v>
      </c>
      <c r="E278" s="28">
        <v>0.33439093935031844</v>
      </c>
      <c r="F278" s="28">
        <v>60</v>
      </c>
    </row>
    <row r="279" spans="1:6">
      <c r="A279">
        <v>3</v>
      </c>
      <c r="B279">
        <v>60</v>
      </c>
      <c r="C279">
        <v>1</v>
      </c>
      <c r="D279" t="s">
        <v>7</v>
      </c>
      <c r="E279" s="28">
        <v>0.43528536633189174</v>
      </c>
      <c r="F279" s="28">
        <v>60</v>
      </c>
    </row>
    <row r="280" spans="1:6">
      <c r="A280">
        <v>3</v>
      </c>
      <c r="B280">
        <v>60</v>
      </c>
      <c r="C280">
        <v>2</v>
      </c>
      <c r="D280" t="s">
        <v>7</v>
      </c>
      <c r="E280" s="28">
        <v>0.44357029833053691</v>
      </c>
      <c r="F280" s="28">
        <v>60</v>
      </c>
    </row>
    <row r="281" spans="1:6">
      <c r="A281">
        <v>3</v>
      </c>
      <c r="B281">
        <v>60</v>
      </c>
      <c r="C281">
        <v>3</v>
      </c>
      <c r="D281" t="s">
        <v>7</v>
      </c>
      <c r="E281" s="28">
        <v>0.44340051444394696</v>
      </c>
      <c r="F281" s="28">
        <v>60</v>
      </c>
    </row>
    <row r="282" spans="1:6">
      <c r="A282">
        <v>3</v>
      </c>
      <c r="B282">
        <v>100</v>
      </c>
      <c r="C282">
        <v>1</v>
      </c>
      <c r="D282" t="s">
        <v>7</v>
      </c>
      <c r="E282" s="28">
        <v>0.42465378802524584</v>
      </c>
      <c r="F282" s="28">
        <v>60</v>
      </c>
    </row>
    <row r="283" spans="1:6">
      <c r="A283">
        <v>3</v>
      </c>
      <c r="B283">
        <v>100</v>
      </c>
      <c r="C283">
        <v>2</v>
      </c>
      <c r="D283" t="s">
        <v>7</v>
      </c>
      <c r="E283" s="28">
        <v>0.43690449994221098</v>
      </c>
      <c r="F283" s="28">
        <v>60</v>
      </c>
    </row>
    <row r="284" spans="1:6">
      <c r="A284">
        <v>3</v>
      </c>
      <c r="B284">
        <v>100</v>
      </c>
      <c r="C284">
        <v>3</v>
      </c>
      <c r="D284" t="s">
        <v>7</v>
      </c>
      <c r="E284" s="28">
        <v>0.43127638297885929</v>
      </c>
      <c r="F284" s="28">
        <v>60</v>
      </c>
    </row>
    <row r="285" spans="1:6">
      <c r="A285">
        <v>4</v>
      </c>
      <c r="B285">
        <v>5</v>
      </c>
      <c r="C285">
        <v>1</v>
      </c>
      <c r="D285" t="s">
        <v>8</v>
      </c>
      <c r="E285" s="28">
        <v>0.31975112415060797</v>
      </c>
      <c r="F285" s="28">
        <v>60</v>
      </c>
    </row>
    <row r="286" spans="1:6">
      <c r="A286">
        <v>4</v>
      </c>
      <c r="B286">
        <v>5</v>
      </c>
      <c r="C286">
        <v>2</v>
      </c>
      <c r="D286" t="s">
        <v>8</v>
      </c>
      <c r="E286" s="28">
        <v>0.31735427688880846</v>
      </c>
      <c r="F286" s="28">
        <v>60</v>
      </c>
    </row>
    <row r="287" spans="1:6">
      <c r="A287">
        <v>4</v>
      </c>
      <c r="B287">
        <v>5</v>
      </c>
      <c r="C287">
        <v>3</v>
      </c>
      <c r="D287" t="s">
        <v>8</v>
      </c>
      <c r="E287" s="28">
        <v>0.29358889279875511</v>
      </c>
      <c r="F287" s="28">
        <v>60</v>
      </c>
    </row>
    <row r="288" spans="1:6">
      <c r="A288">
        <v>4</v>
      </c>
      <c r="B288">
        <v>15</v>
      </c>
      <c r="C288">
        <v>2</v>
      </c>
      <c r="D288" t="s">
        <v>8</v>
      </c>
      <c r="E288" s="28">
        <v>0.34598164269561521</v>
      </c>
      <c r="F288" s="28">
        <v>60</v>
      </c>
    </row>
    <row r="289" spans="1:6">
      <c r="A289">
        <v>4</v>
      </c>
      <c r="B289">
        <v>15</v>
      </c>
      <c r="C289">
        <v>3</v>
      </c>
      <c r="D289" t="s">
        <v>8</v>
      </c>
      <c r="E289" s="28">
        <v>0.33468038979119041</v>
      </c>
      <c r="F289" s="28">
        <v>60</v>
      </c>
    </row>
    <row r="290" spans="1:6">
      <c r="A290">
        <v>4</v>
      </c>
      <c r="B290">
        <v>30</v>
      </c>
      <c r="C290">
        <v>2</v>
      </c>
      <c r="D290" t="s">
        <v>8</v>
      </c>
      <c r="E290" s="28">
        <v>0.33588113784855644</v>
      </c>
      <c r="F290" s="28">
        <v>60</v>
      </c>
    </row>
    <row r="291" spans="1:6">
      <c r="A291">
        <v>4</v>
      </c>
      <c r="B291">
        <v>30</v>
      </c>
      <c r="C291">
        <v>3</v>
      </c>
      <c r="D291" t="s">
        <v>8</v>
      </c>
      <c r="E291" s="28">
        <v>0.37568334058871455</v>
      </c>
      <c r="F291" s="28">
        <v>60</v>
      </c>
    </row>
    <row r="292" spans="1:6">
      <c r="A292">
        <v>4</v>
      </c>
      <c r="B292">
        <v>60</v>
      </c>
      <c r="C292">
        <v>1</v>
      </c>
      <c r="D292" t="s">
        <v>8</v>
      </c>
      <c r="E292" s="28">
        <v>0.39758979538304973</v>
      </c>
      <c r="F292" s="28">
        <v>60</v>
      </c>
    </row>
    <row r="293" spans="1:6">
      <c r="A293">
        <v>4</v>
      </c>
      <c r="B293">
        <v>60</v>
      </c>
      <c r="C293">
        <v>2</v>
      </c>
      <c r="D293" t="s">
        <v>8</v>
      </c>
      <c r="E293" s="28">
        <v>0.43083796836611254</v>
      </c>
      <c r="F293" s="28">
        <v>60</v>
      </c>
    </row>
    <row r="294" spans="1:6">
      <c r="A294">
        <v>4</v>
      </c>
      <c r="B294">
        <v>60</v>
      </c>
      <c r="C294">
        <v>3</v>
      </c>
      <c r="D294" t="s">
        <v>8</v>
      </c>
      <c r="E294" s="28">
        <v>0.41814149543997886</v>
      </c>
      <c r="F294" s="28">
        <v>60</v>
      </c>
    </row>
    <row r="295" spans="1:6">
      <c r="A295">
        <v>1</v>
      </c>
      <c r="B295">
        <v>5</v>
      </c>
      <c r="C295">
        <v>1</v>
      </c>
      <c r="D295" t="s">
        <v>5</v>
      </c>
      <c r="E295" s="28">
        <v>0.31026030786422082</v>
      </c>
      <c r="F295" s="28">
        <v>100</v>
      </c>
    </row>
    <row r="296" spans="1:6">
      <c r="A296">
        <v>1</v>
      </c>
      <c r="B296">
        <v>5</v>
      </c>
      <c r="C296">
        <v>2</v>
      </c>
      <c r="D296" t="s">
        <v>5</v>
      </c>
      <c r="E296" s="28">
        <v>0.31597977822418061</v>
      </c>
      <c r="F296" s="28">
        <v>100</v>
      </c>
    </row>
    <row r="297" spans="1:6">
      <c r="A297">
        <v>1</v>
      </c>
      <c r="B297">
        <v>15</v>
      </c>
      <c r="C297">
        <v>1</v>
      </c>
      <c r="D297" t="s">
        <v>5</v>
      </c>
      <c r="E297" s="28">
        <v>0.32810808635024657</v>
      </c>
      <c r="F297" s="28">
        <v>100</v>
      </c>
    </row>
    <row r="298" spans="1:6">
      <c r="A298">
        <v>1</v>
      </c>
      <c r="B298">
        <v>15</v>
      </c>
      <c r="C298">
        <v>3</v>
      </c>
      <c r="D298" t="s">
        <v>5</v>
      </c>
      <c r="E298" s="28">
        <v>0.34804782966444736</v>
      </c>
      <c r="F298" s="28">
        <v>100</v>
      </c>
    </row>
    <row r="299" spans="1:6">
      <c r="A299">
        <v>1</v>
      </c>
      <c r="B299">
        <v>30</v>
      </c>
      <c r="C299">
        <v>1</v>
      </c>
      <c r="D299" t="s">
        <v>5</v>
      </c>
      <c r="E299" s="28">
        <v>0.35328717484899075</v>
      </c>
      <c r="F299" s="28">
        <v>100</v>
      </c>
    </row>
    <row r="300" spans="1:6">
      <c r="A300">
        <v>1</v>
      </c>
      <c r="B300">
        <v>30</v>
      </c>
      <c r="C300">
        <v>2</v>
      </c>
      <c r="D300" t="s">
        <v>5</v>
      </c>
      <c r="E300" s="28">
        <v>0.37388295078842504</v>
      </c>
      <c r="F300" s="28">
        <v>100</v>
      </c>
    </row>
    <row r="301" spans="1:6">
      <c r="A301">
        <v>1</v>
      </c>
      <c r="B301">
        <v>30</v>
      </c>
      <c r="C301">
        <v>3</v>
      </c>
      <c r="D301" t="s">
        <v>5</v>
      </c>
      <c r="E301" s="28">
        <v>0.33867888243846012</v>
      </c>
      <c r="F301" s="28">
        <v>100</v>
      </c>
    </row>
    <row r="302" spans="1:6">
      <c r="A302">
        <v>1</v>
      </c>
      <c r="B302">
        <v>60</v>
      </c>
      <c r="C302">
        <v>2</v>
      </c>
      <c r="D302" t="s">
        <v>5</v>
      </c>
      <c r="E302" s="28">
        <v>0.39809669357222632</v>
      </c>
      <c r="F302" s="28">
        <v>100</v>
      </c>
    </row>
    <row r="303" spans="1:6">
      <c r="A303">
        <v>1</v>
      </c>
      <c r="B303">
        <v>60</v>
      </c>
      <c r="C303">
        <v>3</v>
      </c>
      <c r="D303" t="s">
        <v>5</v>
      </c>
      <c r="E303" s="28">
        <v>0.38272062628301906</v>
      </c>
      <c r="F303" s="28">
        <v>100</v>
      </c>
    </row>
    <row r="304" spans="1:6">
      <c r="A304">
        <v>1</v>
      </c>
      <c r="B304">
        <v>100</v>
      </c>
      <c r="C304">
        <v>1</v>
      </c>
      <c r="D304" t="s">
        <v>5</v>
      </c>
      <c r="E304" s="28">
        <v>0.43700252715779914</v>
      </c>
      <c r="F304" s="28">
        <v>100</v>
      </c>
    </row>
    <row r="305" spans="1:6">
      <c r="A305">
        <v>1</v>
      </c>
      <c r="B305">
        <v>100</v>
      </c>
      <c r="C305">
        <v>2</v>
      </c>
      <c r="D305" t="s">
        <v>5</v>
      </c>
      <c r="E305" s="28">
        <v>0.43453319112231764</v>
      </c>
      <c r="F305" s="28">
        <v>100</v>
      </c>
    </row>
    <row r="306" spans="1:6">
      <c r="A306">
        <v>2</v>
      </c>
      <c r="B306">
        <v>5</v>
      </c>
      <c r="C306">
        <v>1</v>
      </c>
      <c r="D306" t="s">
        <v>6</v>
      </c>
      <c r="E306" s="28">
        <v>0.3341394583993233</v>
      </c>
      <c r="F306" s="28">
        <v>100</v>
      </c>
    </row>
    <row r="307" spans="1:6">
      <c r="A307">
        <v>2</v>
      </c>
      <c r="B307">
        <v>5</v>
      </c>
      <c r="C307">
        <v>2</v>
      </c>
      <c r="D307" t="s">
        <v>6</v>
      </c>
      <c r="E307" s="28">
        <v>0.33396973159288446</v>
      </c>
      <c r="F307" s="28">
        <v>100</v>
      </c>
    </row>
    <row r="308" spans="1:6">
      <c r="A308">
        <v>2</v>
      </c>
      <c r="B308">
        <v>15</v>
      </c>
      <c r="C308">
        <v>1</v>
      </c>
      <c r="D308" t="s">
        <v>6</v>
      </c>
      <c r="E308" s="28">
        <v>0.30535674918250844</v>
      </c>
      <c r="F308" s="28">
        <v>100</v>
      </c>
    </row>
    <row r="309" spans="1:6">
      <c r="A309">
        <v>2</v>
      </c>
      <c r="B309">
        <v>15</v>
      </c>
      <c r="C309">
        <v>2</v>
      </c>
      <c r="D309" t="s">
        <v>6</v>
      </c>
      <c r="E309" s="28">
        <v>0.32371910531981934</v>
      </c>
      <c r="F309" s="28">
        <v>100</v>
      </c>
    </row>
    <row r="310" spans="1:6">
      <c r="A310">
        <v>2</v>
      </c>
      <c r="B310">
        <v>15</v>
      </c>
      <c r="C310">
        <v>3</v>
      </c>
      <c r="D310" t="s">
        <v>6</v>
      </c>
      <c r="E310" s="28">
        <v>0.31389023224786217</v>
      </c>
      <c r="F310" s="28">
        <v>100</v>
      </c>
    </row>
    <row r="311" spans="1:6">
      <c r="A311">
        <v>2</v>
      </c>
      <c r="B311">
        <v>30</v>
      </c>
      <c r="C311">
        <v>1</v>
      </c>
      <c r="D311" t="s">
        <v>6</v>
      </c>
      <c r="E311" s="28">
        <v>0.43912108177213982</v>
      </c>
      <c r="F311" s="28">
        <v>100</v>
      </c>
    </row>
    <row r="312" spans="1:6">
      <c r="A312">
        <v>2</v>
      </c>
      <c r="B312">
        <v>30</v>
      </c>
      <c r="C312">
        <v>2</v>
      </c>
      <c r="D312" t="s">
        <v>6</v>
      </c>
      <c r="E312" s="28">
        <v>0.41764083234617183</v>
      </c>
      <c r="F312" s="28">
        <v>100</v>
      </c>
    </row>
    <row r="313" spans="1:6">
      <c r="A313">
        <v>2</v>
      </c>
      <c r="B313">
        <v>30</v>
      </c>
      <c r="C313">
        <v>3</v>
      </c>
      <c r="D313" t="s">
        <v>6</v>
      </c>
      <c r="E313" s="28">
        <v>0.42678735578051591</v>
      </c>
      <c r="F313" s="28">
        <v>100</v>
      </c>
    </row>
    <row r="314" spans="1:6">
      <c r="A314">
        <v>2</v>
      </c>
      <c r="B314">
        <v>60</v>
      </c>
      <c r="C314">
        <v>3</v>
      </c>
      <c r="D314" t="s">
        <v>6</v>
      </c>
      <c r="E314" s="28">
        <v>0.39678964902039443</v>
      </c>
      <c r="F314" s="28">
        <v>100</v>
      </c>
    </row>
    <row r="315" spans="1:6">
      <c r="A315">
        <v>2</v>
      </c>
      <c r="B315">
        <v>100</v>
      </c>
      <c r="C315">
        <v>1</v>
      </c>
      <c r="D315" t="s">
        <v>6</v>
      </c>
      <c r="E315" s="28">
        <v>0.40098199219812009</v>
      </c>
      <c r="F315" s="28">
        <v>100</v>
      </c>
    </row>
    <row r="316" spans="1:6">
      <c r="A316">
        <v>2</v>
      </c>
      <c r="B316">
        <v>100</v>
      </c>
      <c r="C316">
        <v>2</v>
      </c>
      <c r="D316" t="s">
        <v>6</v>
      </c>
      <c r="E316" s="28">
        <v>0.40025493885461677</v>
      </c>
      <c r="F316" s="28">
        <v>100</v>
      </c>
    </row>
    <row r="317" spans="1:6">
      <c r="A317">
        <v>2</v>
      </c>
      <c r="B317">
        <v>100</v>
      </c>
      <c r="C317">
        <v>3</v>
      </c>
      <c r="D317" t="s">
        <v>6</v>
      </c>
      <c r="E317" s="28">
        <v>0.38074611328033431</v>
      </c>
      <c r="F317" s="28">
        <v>100</v>
      </c>
    </row>
    <row r="318" spans="1:6">
      <c r="A318">
        <v>3</v>
      </c>
      <c r="B318">
        <v>5</v>
      </c>
      <c r="C318">
        <v>1</v>
      </c>
      <c r="D318" t="s">
        <v>7</v>
      </c>
      <c r="E318" s="28">
        <v>0.29377003559039933</v>
      </c>
      <c r="F318" s="28">
        <v>100</v>
      </c>
    </row>
    <row r="319" spans="1:6">
      <c r="A319">
        <v>3</v>
      </c>
      <c r="B319">
        <v>5</v>
      </c>
      <c r="C319">
        <v>2</v>
      </c>
      <c r="D319" t="s">
        <v>7</v>
      </c>
      <c r="E319" s="28">
        <v>0.3021796419244524</v>
      </c>
      <c r="F319" s="28">
        <v>100</v>
      </c>
    </row>
    <row r="320" spans="1:6">
      <c r="A320">
        <v>3</v>
      </c>
      <c r="B320">
        <v>5</v>
      </c>
      <c r="C320">
        <v>3</v>
      </c>
      <c r="D320" t="s">
        <v>7</v>
      </c>
      <c r="E320" s="28">
        <v>0.29409285467907742</v>
      </c>
      <c r="F320" s="28">
        <v>100</v>
      </c>
    </row>
    <row r="321" spans="1:6">
      <c r="A321">
        <v>3</v>
      </c>
      <c r="B321">
        <v>15</v>
      </c>
      <c r="C321">
        <v>1</v>
      </c>
      <c r="D321" t="s">
        <v>7</v>
      </c>
      <c r="E321" s="28">
        <v>0.31736105106594908</v>
      </c>
      <c r="F321" s="28">
        <v>100</v>
      </c>
    </row>
    <row r="322" spans="1:6">
      <c r="A322">
        <v>3</v>
      </c>
      <c r="B322">
        <v>15</v>
      </c>
      <c r="C322">
        <v>2</v>
      </c>
      <c r="D322" t="s">
        <v>7</v>
      </c>
      <c r="E322" s="28">
        <v>0.32224336264943504</v>
      </c>
      <c r="F322" s="28">
        <v>100</v>
      </c>
    </row>
    <row r="323" spans="1:6">
      <c r="A323">
        <v>3</v>
      </c>
      <c r="B323">
        <v>15</v>
      </c>
      <c r="C323">
        <v>3</v>
      </c>
      <c r="D323" t="s">
        <v>7</v>
      </c>
      <c r="E323" s="28">
        <v>0.31752936926976549</v>
      </c>
      <c r="F323" s="28">
        <v>100</v>
      </c>
    </row>
    <row r="324" spans="1:6">
      <c r="A324">
        <v>3</v>
      </c>
      <c r="B324">
        <v>30</v>
      </c>
      <c r="C324">
        <v>1</v>
      </c>
      <c r="D324" t="s">
        <v>7</v>
      </c>
      <c r="E324" s="28">
        <v>0.32747713011398383</v>
      </c>
      <c r="F324" s="28">
        <v>100</v>
      </c>
    </row>
    <row r="325" spans="1:6">
      <c r="A325">
        <v>3</v>
      </c>
      <c r="B325">
        <v>30</v>
      </c>
      <c r="C325">
        <v>2</v>
      </c>
      <c r="D325" t="s">
        <v>7</v>
      </c>
      <c r="E325" s="28">
        <v>0.33510223387425775</v>
      </c>
      <c r="F325" s="28">
        <v>100</v>
      </c>
    </row>
    <row r="326" spans="1:6">
      <c r="A326">
        <v>3</v>
      </c>
      <c r="B326">
        <v>30</v>
      </c>
      <c r="C326">
        <v>3</v>
      </c>
      <c r="D326" t="s">
        <v>7</v>
      </c>
      <c r="E326" s="28">
        <v>0.33307187958622758</v>
      </c>
      <c r="F326" s="28">
        <v>100</v>
      </c>
    </row>
    <row r="327" spans="1:6">
      <c r="A327">
        <v>3</v>
      </c>
      <c r="B327">
        <v>60</v>
      </c>
      <c r="C327">
        <v>1</v>
      </c>
      <c r="D327" t="s">
        <v>7</v>
      </c>
      <c r="E327" s="28">
        <v>0.42619818474309323</v>
      </c>
      <c r="F327" s="28">
        <v>100</v>
      </c>
    </row>
    <row r="328" spans="1:6">
      <c r="A328">
        <v>3</v>
      </c>
      <c r="B328">
        <v>60</v>
      </c>
      <c r="C328">
        <v>2</v>
      </c>
      <c r="D328" t="s">
        <v>7</v>
      </c>
      <c r="E328" s="28">
        <v>0.44050440583418299</v>
      </c>
      <c r="F328" s="28">
        <v>100</v>
      </c>
    </row>
    <row r="329" spans="1:6">
      <c r="A329">
        <v>3</v>
      </c>
      <c r="B329">
        <v>60</v>
      </c>
      <c r="C329">
        <v>3</v>
      </c>
      <c r="D329" t="s">
        <v>7</v>
      </c>
      <c r="E329" s="28">
        <v>0.43678950610547018</v>
      </c>
      <c r="F329" s="28">
        <v>100</v>
      </c>
    </row>
    <row r="330" spans="1:6">
      <c r="A330">
        <v>3</v>
      </c>
      <c r="B330">
        <v>100</v>
      </c>
      <c r="C330">
        <v>1</v>
      </c>
      <c r="D330" t="s">
        <v>7</v>
      </c>
      <c r="E330" s="28">
        <v>0.42829340962351836</v>
      </c>
      <c r="F330" s="28">
        <v>100</v>
      </c>
    </row>
    <row r="331" spans="1:6">
      <c r="A331">
        <v>3</v>
      </c>
      <c r="B331">
        <v>100</v>
      </c>
      <c r="C331">
        <v>2</v>
      </c>
      <c r="D331" t="s">
        <v>7</v>
      </c>
      <c r="E331" s="28">
        <v>0.43735540116769428</v>
      </c>
      <c r="F331" s="28">
        <v>100</v>
      </c>
    </row>
    <row r="332" spans="1:6">
      <c r="A332">
        <v>3</v>
      </c>
      <c r="B332">
        <v>100</v>
      </c>
      <c r="C332">
        <v>3</v>
      </c>
      <c r="D332" t="s">
        <v>7</v>
      </c>
      <c r="E332" s="28">
        <v>0.42662326616955104</v>
      </c>
      <c r="F332" s="28">
        <v>100</v>
      </c>
    </row>
    <row r="333" spans="1:6">
      <c r="A333">
        <v>4</v>
      </c>
      <c r="B333">
        <v>5</v>
      </c>
      <c r="C333">
        <v>1</v>
      </c>
      <c r="D333" t="s">
        <v>8</v>
      </c>
      <c r="E333" s="28">
        <v>0.31272222979978231</v>
      </c>
      <c r="F333" s="28">
        <v>100</v>
      </c>
    </row>
    <row r="334" spans="1:6">
      <c r="A334">
        <v>4</v>
      </c>
      <c r="B334">
        <v>5</v>
      </c>
      <c r="C334">
        <v>2</v>
      </c>
      <c r="D334" t="s">
        <v>8</v>
      </c>
      <c r="E334" s="28">
        <v>0.31197884669794629</v>
      </c>
      <c r="F334" s="28">
        <v>100</v>
      </c>
    </row>
    <row r="335" spans="1:6">
      <c r="A335">
        <v>4</v>
      </c>
      <c r="B335">
        <v>5</v>
      </c>
      <c r="C335">
        <v>3</v>
      </c>
      <c r="D335" t="s">
        <v>8</v>
      </c>
      <c r="E335" s="28">
        <v>0.28821074556127718</v>
      </c>
      <c r="F335" s="28">
        <v>100</v>
      </c>
    </row>
    <row r="336" spans="1:6">
      <c r="A336">
        <v>4</v>
      </c>
      <c r="B336">
        <v>15</v>
      </c>
      <c r="C336">
        <v>2</v>
      </c>
      <c r="D336" t="s">
        <v>8</v>
      </c>
      <c r="E336" s="28">
        <v>0.34418467228752581</v>
      </c>
      <c r="F336" s="28">
        <v>100</v>
      </c>
    </row>
    <row r="337" spans="1:6">
      <c r="A337">
        <v>4</v>
      </c>
      <c r="B337">
        <v>15</v>
      </c>
      <c r="C337">
        <v>3</v>
      </c>
      <c r="D337" t="s">
        <v>8</v>
      </c>
      <c r="E337" s="28">
        <v>0.3291273967767176</v>
      </c>
      <c r="F337" s="28">
        <v>100</v>
      </c>
    </row>
    <row r="338" spans="1:6">
      <c r="A338">
        <v>4</v>
      </c>
      <c r="B338">
        <v>30</v>
      </c>
      <c r="C338">
        <v>2</v>
      </c>
      <c r="D338" t="s">
        <v>8</v>
      </c>
      <c r="E338" s="28">
        <v>0.33703135218418773</v>
      </c>
      <c r="F338" s="28">
        <v>100</v>
      </c>
    </row>
    <row r="339" spans="1:6">
      <c r="A339">
        <v>4</v>
      </c>
      <c r="B339">
        <v>30</v>
      </c>
      <c r="C339">
        <v>3</v>
      </c>
      <c r="D339" t="s">
        <v>8</v>
      </c>
      <c r="E339" s="28">
        <v>0.37392176858216286</v>
      </c>
      <c r="F339" s="28">
        <v>100</v>
      </c>
    </row>
    <row r="340" spans="1:6">
      <c r="A340">
        <v>4</v>
      </c>
      <c r="B340">
        <v>60</v>
      </c>
      <c r="C340">
        <v>1</v>
      </c>
      <c r="D340" t="s">
        <v>8</v>
      </c>
      <c r="E340" s="28">
        <v>0.3951191483518251</v>
      </c>
      <c r="F340" s="28">
        <v>100</v>
      </c>
    </row>
    <row r="341" spans="1:6">
      <c r="A341">
        <v>4</v>
      </c>
      <c r="B341">
        <v>60</v>
      </c>
      <c r="C341">
        <v>2</v>
      </c>
      <c r="D341" t="s">
        <v>8</v>
      </c>
      <c r="E341" s="28">
        <v>0.43527823914363112</v>
      </c>
      <c r="F341" s="28">
        <v>100</v>
      </c>
    </row>
    <row r="342" spans="1:6">
      <c r="A342">
        <v>4</v>
      </c>
      <c r="B342">
        <v>60</v>
      </c>
      <c r="C342">
        <v>3</v>
      </c>
      <c r="D342" t="s">
        <v>8</v>
      </c>
      <c r="E342" s="28">
        <v>0.41518995264778052</v>
      </c>
      <c r="F342" s="28">
        <v>100</v>
      </c>
    </row>
    <row r="343" spans="1:6">
      <c r="A343">
        <v>1</v>
      </c>
      <c r="B343">
        <v>5</v>
      </c>
      <c r="C343">
        <v>1</v>
      </c>
      <c r="D343" t="s">
        <v>5</v>
      </c>
      <c r="E343" s="28">
        <v>0.27425940719983882</v>
      </c>
      <c r="F343" s="28">
        <v>330</v>
      </c>
    </row>
    <row r="344" spans="1:6">
      <c r="A344">
        <v>1</v>
      </c>
      <c r="B344">
        <v>5</v>
      </c>
      <c r="C344">
        <v>2</v>
      </c>
      <c r="D344" t="s">
        <v>5</v>
      </c>
      <c r="E344" s="28">
        <v>0.29358504118383061</v>
      </c>
      <c r="F344" s="28">
        <v>330</v>
      </c>
    </row>
    <row r="345" spans="1:6">
      <c r="A345">
        <v>1</v>
      </c>
      <c r="B345">
        <v>15</v>
      </c>
      <c r="C345">
        <v>1</v>
      </c>
      <c r="D345" t="s">
        <v>5</v>
      </c>
      <c r="E345" s="28">
        <v>0.30186166528712277</v>
      </c>
      <c r="F345" s="28">
        <v>330</v>
      </c>
    </row>
    <row r="346" spans="1:6">
      <c r="A346">
        <v>1</v>
      </c>
      <c r="B346">
        <v>15</v>
      </c>
      <c r="C346">
        <v>3</v>
      </c>
      <c r="D346" t="s">
        <v>5</v>
      </c>
      <c r="E346" s="28">
        <v>0.31944618830059873</v>
      </c>
      <c r="F346" s="28">
        <v>330</v>
      </c>
    </row>
    <row r="347" spans="1:6">
      <c r="A347">
        <v>1</v>
      </c>
      <c r="B347">
        <v>30</v>
      </c>
      <c r="C347">
        <v>1</v>
      </c>
      <c r="D347" t="s">
        <v>5</v>
      </c>
      <c r="E347" s="28">
        <v>0.33803496593481708</v>
      </c>
      <c r="F347" s="28">
        <v>330</v>
      </c>
    </row>
    <row r="348" spans="1:6">
      <c r="A348">
        <v>1</v>
      </c>
      <c r="B348">
        <v>30</v>
      </c>
      <c r="C348">
        <v>2</v>
      </c>
      <c r="D348" t="s">
        <v>5</v>
      </c>
      <c r="E348" s="28">
        <v>0.35695843776959846</v>
      </c>
      <c r="F348" s="28">
        <v>330</v>
      </c>
    </row>
    <row r="349" spans="1:6">
      <c r="A349">
        <v>1</v>
      </c>
      <c r="B349">
        <v>30</v>
      </c>
      <c r="C349">
        <v>3</v>
      </c>
      <c r="D349" t="s">
        <v>5</v>
      </c>
      <c r="E349" s="28">
        <v>0.33289768270561559</v>
      </c>
      <c r="F349" s="28">
        <v>330</v>
      </c>
    </row>
    <row r="350" spans="1:6">
      <c r="A350">
        <v>1</v>
      </c>
      <c r="B350">
        <v>60</v>
      </c>
      <c r="C350">
        <v>2</v>
      </c>
      <c r="D350" t="s">
        <v>5</v>
      </c>
      <c r="E350" s="28">
        <v>0.38600276054985039</v>
      </c>
      <c r="F350" s="28">
        <v>330</v>
      </c>
    </row>
    <row r="351" spans="1:6">
      <c r="A351">
        <v>1</v>
      </c>
      <c r="B351">
        <v>60</v>
      </c>
      <c r="C351">
        <v>3</v>
      </c>
      <c r="D351" t="s">
        <v>5</v>
      </c>
      <c r="E351" s="28">
        <v>0.37711101835006283</v>
      </c>
      <c r="F351" s="28">
        <v>330</v>
      </c>
    </row>
    <row r="352" spans="1:6">
      <c r="A352">
        <v>1</v>
      </c>
      <c r="B352">
        <v>100</v>
      </c>
      <c r="C352">
        <v>1</v>
      </c>
      <c r="D352" t="s">
        <v>5</v>
      </c>
      <c r="E352" s="28">
        <v>0.43400555783261247</v>
      </c>
      <c r="F352" s="28">
        <v>330</v>
      </c>
    </row>
    <row r="353" spans="1:6">
      <c r="A353">
        <v>1</v>
      </c>
      <c r="B353">
        <v>100</v>
      </c>
      <c r="C353">
        <v>2</v>
      </c>
      <c r="D353" t="s">
        <v>5</v>
      </c>
      <c r="E353" s="28">
        <v>0.44073466299693864</v>
      </c>
      <c r="F353" s="28">
        <v>330</v>
      </c>
    </row>
    <row r="354" spans="1:6">
      <c r="A354">
        <v>2</v>
      </c>
      <c r="B354">
        <v>5</v>
      </c>
      <c r="C354">
        <v>1</v>
      </c>
      <c r="D354" t="s">
        <v>6</v>
      </c>
      <c r="E354" s="28">
        <v>0.30842781769106659</v>
      </c>
      <c r="F354" s="28">
        <v>330</v>
      </c>
    </row>
    <row r="355" spans="1:6">
      <c r="A355">
        <v>2</v>
      </c>
      <c r="B355">
        <v>5</v>
      </c>
      <c r="C355">
        <v>2</v>
      </c>
      <c r="D355" t="s">
        <v>6</v>
      </c>
      <c r="E355" s="28">
        <v>0.30402320140832056</v>
      </c>
      <c r="F355" s="28">
        <v>330</v>
      </c>
    </row>
    <row r="356" spans="1:6">
      <c r="A356">
        <v>2</v>
      </c>
      <c r="B356">
        <v>15</v>
      </c>
      <c r="C356">
        <v>1</v>
      </c>
      <c r="D356" t="s">
        <v>6</v>
      </c>
      <c r="E356" s="28">
        <v>0.29116384358187575</v>
      </c>
      <c r="F356" s="28">
        <v>330</v>
      </c>
    </row>
    <row r="357" spans="1:6">
      <c r="A357">
        <v>2</v>
      </c>
      <c r="B357">
        <v>15</v>
      </c>
      <c r="C357">
        <v>2</v>
      </c>
      <c r="D357" t="s">
        <v>6</v>
      </c>
      <c r="E357" s="28">
        <v>0.30917369389945087</v>
      </c>
      <c r="F357" s="28">
        <v>330</v>
      </c>
    </row>
    <row r="358" spans="1:6">
      <c r="A358">
        <v>2</v>
      </c>
      <c r="B358">
        <v>15</v>
      </c>
      <c r="C358">
        <v>3</v>
      </c>
      <c r="D358" t="s">
        <v>6</v>
      </c>
      <c r="E358" s="28">
        <v>0.29579185663541036</v>
      </c>
      <c r="F358" s="28">
        <v>330</v>
      </c>
    </row>
    <row r="359" spans="1:6">
      <c r="A359">
        <v>2</v>
      </c>
      <c r="B359">
        <v>30</v>
      </c>
      <c r="C359">
        <v>1</v>
      </c>
      <c r="D359" t="s">
        <v>6</v>
      </c>
      <c r="E359" s="28">
        <v>0.4228539264103004</v>
      </c>
      <c r="F359" s="28">
        <v>330</v>
      </c>
    </row>
    <row r="360" spans="1:6">
      <c r="A360">
        <v>2</v>
      </c>
      <c r="B360">
        <v>30</v>
      </c>
      <c r="C360">
        <v>2</v>
      </c>
      <c r="D360" t="s">
        <v>6</v>
      </c>
      <c r="E360" s="28">
        <v>0.40553989479571573</v>
      </c>
      <c r="F360" s="28">
        <v>330</v>
      </c>
    </row>
    <row r="361" spans="1:6">
      <c r="A361">
        <v>2</v>
      </c>
      <c r="B361">
        <v>30</v>
      </c>
      <c r="C361">
        <v>3</v>
      </c>
      <c r="D361" t="s">
        <v>6</v>
      </c>
      <c r="E361" s="28">
        <v>0.41236220712048371</v>
      </c>
      <c r="F361" s="28">
        <v>330</v>
      </c>
    </row>
    <row r="362" spans="1:6">
      <c r="A362">
        <v>2</v>
      </c>
      <c r="B362">
        <v>60</v>
      </c>
      <c r="C362">
        <v>3</v>
      </c>
      <c r="D362" t="s">
        <v>6</v>
      </c>
      <c r="E362" s="28">
        <v>0.39611961630944481</v>
      </c>
      <c r="F362" s="28">
        <v>330</v>
      </c>
    </row>
    <row r="363" spans="1:6">
      <c r="A363">
        <v>2</v>
      </c>
      <c r="B363">
        <v>100</v>
      </c>
      <c r="C363">
        <v>1</v>
      </c>
      <c r="D363" t="s">
        <v>6</v>
      </c>
      <c r="E363" s="28">
        <v>0.36636310760002105</v>
      </c>
      <c r="F363" s="28">
        <v>330</v>
      </c>
    </row>
    <row r="364" spans="1:6">
      <c r="A364">
        <v>2</v>
      </c>
      <c r="B364">
        <v>100</v>
      </c>
      <c r="C364">
        <v>2</v>
      </c>
      <c r="D364" t="s">
        <v>6</v>
      </c>
      <c r="E364" s="28">
        <v>0.36225139223349823</v>
      </c>
      <c r="F364" s="28">
        <v>330</v>
      </c>
    </row>
    <row r="365" spans="1:6">
      <c r="A365">
        <v>2</v>
      </c>
      <c r="B365">
        <v>100</v>
      </c>
      <c r="C365">
        <v>3</v>
      </c>
      <c r="D365" t="s">
        <v>6</v>
      </c>
      <c r="E365" s="28">
        <v>0.34293247712109437</v>
      </c>
      <c r="F365" s="28">
        <v>330</v>
      </c>
    </row>
    <row r="366" spans="1:6">
      <c r="A366">
        <v>3</v>
      </c>
      <c r="B366">
        <v>5</v>
      </c>
      <c r="C366">
        <v>1</v>
      </c>
      <c r="D366" t="s">
        <v>7</v>
      </c>
      <c r="E366" s="28">
        <v>0.26771890534504439</v>
      </c>
      <c r="F366" s="28">
        <v>330</v>
      </c>
    </row>
    <row r="367" spans="1:6">
      <c r="A367">
        <v>3</v>
      </c>
      <c r="B367">
        <v>5</v>
      </c>
      <c r="C367">
        <v>2</v>
      </c>
      <c r="D367" t="s">
        <v>7</v>
      </c>
      <c r="E367" s="28">
        <v>0.27414775361176247</v>
      </c>
      <c r="F367" s="28">
        <v>330</v>
      </c>
    </row>
    <row r="368" spans="1:6">
      <c r="A368">
        <v>3</v>
      </c>
      <c r="B368">
        <v>5</v>
      </c>
      <c r="C368">
        <v>3</v>
      </c>
      <c r="D368" t="s">
        <v>7</v>
      </c>
      <c r="E368" s="28">
        <v>0.26597797605078527</v>
      </c>
      <c r="F368" s="28">
        <v>330</v>
      </c>
    </row>
    <row r="369" spans="1:6">
      <c r="A369">
        <v>3</v>
      </c>
      <c r="B369">
        <v>15</v>
      </c>
      <c r="C369">
        <v>1</v>
      </c>
      <c r="D369" t="s">
        <v>7</v>
      </c>
      <c r="E369" s="28">
        <v>0.29416472712971831</v>
      </c>
      <c r="F369" s="28">
        <v>330</v>
      </c>
    </row>
    <row r="370" spans="1:6">
      <c r="A370">
        <v>3</v>
      </c>
      <c r="B370">
        <v>15</v>
      </c>
      <c r="C370">
        <v>2</v>
      </c>
      <c r="D370" t="s">
        <v>7</v>
      </c>
      <c r="E370" s="28">
        <v>0.2988649597314974</v>
      </c>
      <c r="F370" s="28">
        <v>330</v>
      </c>
    </row>
    <row r="371" spans="1:6">
      <c r="A371">
        <v>3</v>
      </c>
      <c r="B371">
        <v>15</v>
      </c>
      <c r="C371">
        <v>3</v>
      </c>
      <c r="D371" t="s">
        <v>7</v>
      </c>
      <c r="E371" s="28">
        <v>0.29606446504594253</v>
      </c>
      <c r="F371" s="28">
        <v>330</v>
      </c>
    </row>
    <row r="372" spans="1:6">
      <c r="A372">
        <v>3</v>
      </c>
      <c r="B372">
        <v>30</v>
      </c>
      <c r="C372">
        <v>1</v>
      </c>
      <c r="D372" t="s">
        <v>7</v>
      </c>
      <c r="E372" s="28">
        <v>0.29914153972488761</v>
      </c>
      <c r="F372" s="28">
        <v>330</v>
      </c>
    </row>
    <row r="373" spans="1:6">
      <c r="A373">
        <v>3</v>
      </c>
      <c r="B373">
        <v>30</v>
      </c>
      <c r="C373">
        <v>2</v>
      </c>
      <c r="D373" t="s">
        <v>7</v>
      </c>
      <c r="E373" s="28">
        <v>0.31077909965576933</v>
      </c>
      <c r="F373" s="28">
        <v>330</v>
      </c>
    </row>
    <row r="374" spans="1:6">
      <c r="A374">
        <v>3</v>
      </c>
      <c r="B374">
        <v>30</v>
      </c>
      <c r="C374">
        <v>3</v>
      </c>
      <c r="D374" t="s">
        <v>7</v>
      </c>
      <c r="E374" s="28">
        <v>0.30594755204294921</v>
      </c>
      <c r="F374" s="28">
        <v>330</v>
      </c>
    </row>
    <row r="375" spans="1:6">
      <c r="A375">
        <v>3</v>
      </c>
      <c r="B375">
        <v>60</v>
      </c>
      <c r="C375">
        <v>1</v>
      </c>
      <c r="D375" t="s">
        <v>7</v>
      </c>
      <c r="E375" s="28">
        <v>0.3988429576922769</v>
      </c>
      <c r="F375" s="28">
        <v>330</v>
      </c>
    </row>
    <row r="376" spans="1:6">
      <c r="A376">
        <v>3</v>
      </c>
      <c r="B376">
        <v>60</v>
      </c>
      <c r="C376">
        <v>2</v>
      </c>
      <c r="D376" t="s">
        <v>7</v>
      </c>
      <c r="E376" s="28">
        <v>0.4101861355924592</v>
      </c>
      <c r="F376" s="28">
        <v>330</v>
      </c>
    </row>
    <row r="377" spans="1:6">
      <c r="A377">
        <v>3</v>
      </c>
      <c r="B377">
        <v>60</v>
      </c>
      <c r="C377">
        <v>3</v>
      </c>
      <c r="D377" t="s">
        <v>7</v>
      </c>
      <c r="E377" s="28">
        <v>0.40917882422124369</v>
      </c>
      <c r="F377" s="28">
        <v>330</v>
      </c>
    </row>
    <row r="378" spans="1:6">
      <c r="A378">
        <v>3</v>
      </c>
      <c r="B378">
        <v>100</v>
      </c>
      <c r="C378">
        <v>1</v>
      </c>
      <c r="D378" t="s">
        <v>7</v>
      </c>
      <c r="E378" s="28">
        <v>0.38246044279578811</v>
      </c>
      <c r="F378" s="28">
        <v>330</v>
      </c>
    </row>
    <row r="379" spans="1:6">
      <c r="A379">
        <v>3</v>
      </c>
      <c r="B379">
        <v>100</v>
      </c>
      <c r="C379">
        <v>2</v>
      </c>
      <c r="D379" t="s">
        <v>7</v>
      </c>
      <c r="E379" s="28">
        <v>0.3899356222877054</v>
      </c>
      <c r="F379" s="28">
        <v>330</v>
      </c>
    </row>
    <row r="380" spans="1:6">
      <c r="A380">
        <v>3</v>
      </c>
      <c r="B380">
        <v>100</v>
      </c>
      <c r="C380">
        <v>3</v>
      </c>
      <c r="D380" t="s">
        <v>7</v>
      </c>
      <c r="E380" s="28">
        <v>0.38029848632204383</v>
      </c>
      <c r="F380" s="28">
        <v>330</v>
      </c>
    </row>
    <row r="381" spans="1:6">
      <c r="A381">
        <v>4</v>
      </c>
      <c r="B381">
        <v>5</v>
      </c>
      <c r="C381">
        <v>1</v>
      </c>
      <c r="D381" t="s">
        <v>8</v>
      </c>
      <c r="E381" s="28">
        <v>0.28520601548065894</v>
      </c>
      <c r="F381" s="28">
        <v>330</v>
      </c>
    </row>
    <row r="382" spans="1:6">
      <c r="A382">
        <v>4</v>
      </c>
      <c r="B382">
        <v>5</v>
      </c>
      <c r="C382">
        <v>2</v>
      </c>
      <c r="D382" t="s">
        <v>8</v>
      </c>
      <c r="E382" s="28">
        <v>0.28856792141843185</v>
      </c>
      <c r="F382" s="28">
        <v>330</v>
      </c>
    </row>
    <row r="383" spans="1:6">
      <c r="A383">
        <v>4</v>
      </c>
      <c r="B383">
        <v>5</v>
      </c>
      <c r="C383">
        <v>3</v>
      </c>
      <c r="D383" t="s">
        <v>8</v>
      </c>
      <c r="E383" s="28">
        <v>0.26092162809703701</v>
      </c>
      <c r="F383" s="28">
        <v>330</v>
      </c>
    </row>
    <row r="384" spans="1:6">
      <c r="A384">
        <v>4</v>
      </c>
      <c r="B384">
        <v>15</v>
      </c>
      <c r="C384">
        <v>2</v>
      </c>
      <c r="D384" t="s">
        <v>8</v>
      </c>
      <c r="E384" s="28">
        <v>0.32784520940160111</v>
      </c>
      <c r="F384" s="28">
        <v>330</v>
      </c>
    </row>
    <row r="385" spans="1:6">
      <c r="A385">
        <v>4</v>
      </c>
      <c r="B385">
        <v>15</v>
      </c>
      <c r="C385">
        <v>3</v>
      </c>
      <c r="D385" t="s">
        <v>8</v>
      </c>
      <c r="E385" s="28">
        <v>0.30271315973490165</v>
      </c>
      <c r="F385" s="28">
        <v>330</v>
      </c>
    </row>
    <row r="386" spans="1:6">
      <c r="A386">
        <v>4</v>
      </c>
      <c r="B386">
        <v>30</v>
      </c>
      <c r="C386">
        <v>2</v>
      </c>
      <c r="D386" t="s">
        <v>8</v>
      </c>
      <c r="E386" s="28">
        <v>0.3111700814765998</v>
      </c>
      <c r="F386" s="28">
        <v>330</v>
      </c>
    </row>
    <row r="387" spans="1:6">
      <c r="A387">
        <v>4</v>
      </c>
      <c r="B387">
        <v>30</v>
      </c>
      <c r="C387">
        <v>3</v>
      </c>
      <c r="D387" t="s">
        <v>8</v>
      </c>
      <c r="E387" s="28">
        <v>0.34931598087362875</v>
      </c>
      <c r="F387" s="28">
        <v>330</v>
      </c>
    </row>
    <row r="388" spans="1:6">
      <c r="A388">
        <v>4</v>
      </c>
      <c r="B388">
        <v>60</v>
      </c>
      <c r="C388">
        <v>1</v>
      </c>
      <c r="D388" t="s">
        <v>8</v>
      </c>
      <c r="E388" s="28">
        <v>0.37588866436997947</v>
      </c>
      <c r="F388" s="28">
        <v>330</v>
      </c>
    </row>
    <row r="389" spans="1:6">
      <c r="A389">
        <v>4</v>
      </c>
      <c r="B389">
        <v>60</v>
      </c>
      <c r="C389">
        <v>2</v>
      </c>
      <c r="D389" t="s">
        <v>8</v>
      </c>
      <c r="E389" s="28">
        <v>0.40893764978546876</v>
      </c>
      <c r="F389" s="28">
        <v>330</v>
      </c>
    </row>
    <row r="390" spans="1:6">
      <c r="A390">
        <v>4</v>
      </c>
      <c r="B390">
        <v>60</v>
      </c>
      <c r="C390">
        <v>3</v>
      </c>
      <c r="D390" t="s">
        <v>8</v>
      </c>
      <c r="E390" s="28">
        <v>0.40419216581060829</v>
      </c>
      <c r="F390" s="28">
        <v>330</v>
      </c>
    </row>
    <row r="391" spans="1:6">
      <c r="A391">
        <v>1</v>
      </c>
      <c r="B391">
        <v>5</v>
      </c>
      <c r="C391">
        <v>1</v>
      </c>
      <c r="D391" t="s">
        <v>5</v>
      </c>
      <c r="E391" s="28">
        <v>0.2631511863227432</v>
      </c>
      <c r="F391" s="28">
        <v>1000</v>
      </c>
    </row>
    <row r="392" spans="1:6">
      <c r="A392">
        <v>1</v>
      </c>
      <c r="B392">
        <v>5</v>
      </c>
      <c r="C392">
        <v>2</v>
      </c>
      <c r="D392" t="s">
        <v>5</v>
      </c>
      <c r="E392" s="28">
        <v>0.26945628002338773</v>
      </c>
      <c r="F392" s="28">
        <v>1000</v>
      </c>
    </row>
    <row r="393" spans="1:6">
      <c r="A393">
        <v>1</v>
      </c>
      <c r="B393">
        <v>15</v>
      </c>
      <c r="C393">
        <v>1</v>
      </c>
      <c r="D393" t="s">
        <v>5</v>
      </c>
      <c r="E393" s="28">
        <v>0.2823669737412971</v>
      </c>
      <c r="F393" s="28">
        <v>1000</v>
      </c>
    </row>
    <row r="394" spans="1:6">
      <c r="A394">
        <v>1</v>
      </c>
      <c r="B394">
        <v>15</v>
      </c>
      <c r="C394">
        <v>3</v>
      </c>
      <c r="D394" t="s">
        <v>5</v>
      </c>
      <c r="E394" s="28">
        <v>0.30821114047346387</v>
      </c>
      <c r="F394" s="28">
        <v>1000</v>
      </c>
    </row>
    <row r="395" spans="1:6">
      <c r="A395">
        <v>1</v>
      </c>
      <c r="B395">
        <v>30</v>
      </c>
      <c r="C395">
        <v>1</v>
      </c>
      <c r="D395" t="s">
        <v>5</v>
      </c>
      <c r="E395" s="28">
        <v>0.32549178682778357</v>
      </c>
      <c r="F395" s="28">
        <v>1000</v>
      </c>
    </row>
    <row r="396" spans="1:6">
      <c r="A396">
        <v>1</v>
      </c>
      <c r="B396">
        <v>30</v>
      </c>
      <c r="C396">
        <v>2</v>
      </c>
      <c r="D396" t="s">
        <v>5</v>
      </c>
      <c r="E396" s="28">
        <v>0.33532853816421931</v>
      </c>
      <c r="F396" s="28">
        <v>1000</v>
      </c>
    </row>
    <row r="397" spans="1:6">
      <c r="A397">
        <v>1</v>
      </c>
      <c r="B397">
        <v>30</v>
      </c>
      <c r="C397">
        <v>3</v>
      </c>
      <c r="D397" t="s">
        <v>5</v>
      </c>
      <c r="E397" s="28">
        <v>0.32137210616816098</v>
      </c>
      <c r="F397" s="28">
        <v>1000</v>
      </c>
    </row>
    <row r="398" spans="1:6">
      <c r="A398">
        <v>1</v>
      </c>
      <c r="B398">
        <v>60</v>
      </c>
      <c r="C398">
        <v>2</v>
      </c>
      <c r="D398" t="s">
        <v>5</v>
      </c>
      <c r="E398" s="28">
        <v>0.37326533187370181</v>
      </c>
      <c r="F398" s="28">
        <v>1000</v>
      </c>
    </row>
    <row r="399" spans="1:6">
      <c r="A399">
        <v>1</v>
      </c>
      <c r="B399">
        <v>60</v>
      </c>
      <c r="C399">
        <v>3</v>
      </c>
      <c r="D399" t="s">
        <v>5</v>
      </c>
      <c r="E399" s="28">
        <v>0.3707186744264615</v>
      </c>
      <c r="F399" s="28">
        <v>1000</v>
      </c>
    </row>
    <row r="400" spans="1:6">
      <c r="A400">
        <v>1</v>
      </c>
      <c r="B400">
        <v>100</v>
      </c>
      <c r="C400">
        <v>1</v>
      </c>
      <c r="D400" t="s">
        <v>5</v>
      </c>
      <c r="E400" s="28">
        <v>0.38692353973014021</v>
      </c>
      <c r="F400" s="28">
        <v>1000</v>
      </c>
    </row>
    <row r="401" spans="1:6">
      <c r="A401">
        <v>1</v>
      </c>
      <c r="B401">
        <v>100</v>
      </c>
      <c r="C401">
        <v>2</v>
      </c>
      <c r="D401" t="s">
        <v>5</v>
      </c>
      <c r="E401" s="28">
        <v>0.4097273036238317</v>
      </c>
      <c r="F401" s="28">
        <v>1000</v>
      </c>
    </row>
    <row r="402" spans="1:6">
      <c r="A402">
        <v>2</v>
      </c>
      <c r="B402">
        <v>5</v>
      </c>
      <c r="C402">
        <v>1</v>
      </c>
      <c r="D402" t="s">
        <v>6</v>
      </c>
      <c r="E402" s="28">
        <v>0.28840294305678993</v>
      </c>
      <c r="F402" s="28">
        <v>1000</v>
      </c>
    </row>
    <row r="403" spans="1:6">
      <c r="A403">
        <v>2</v>
      </c>
      <c r="B403">
        <v>5</v>
      </c>
      <c r="C403">
        <v>2</v>
      </c>
      <c r="D403" t="s">
        <v>6</v>
      </c>
      <c r="E403" s="28">
        <v>0.29236477236162556</v>
      </c>
      <c r="F403" s="28">
        <v>1000</v>
      </c>
    </row>
    <row r="404" spans="1:6">
      <c r="A404">
        <v>2</v>
      </c>
      <c r="B404">
        <v>15</v>
      </c>
      <c r="C404">
        <v>1</v>
      </c>
      <c r="D404" t="s">
        <v>6</v>
      </c>
      <c r="E404" s="28">
        <v>0.27495425166265469</v>
      </c>
      <c r="F404" s="28">
        <v>1000</v>
      </c>
    </row>
    <row r="405" spans="1:6">
      <c r="A405">
        <v>2</v>
      </c>
      <c r="B405">
        <v>15</v>
      </c>
      <c r="C405">
        <v>2</v>
      </c>
      <c r="D405" t="s">
        <v>6</v>
      </c>
      <c r="E405" s="28">
        <v>0.29055482327056437</v>
      </c>
      <c r="F405" s="28">
        <v>1000</v>
      </c>
    </row>
    <row r="406" spans="1:6">
      <c r="A406">
        <v>2</v>
      </c>
      <c r="B406">
        <v>15</v>
      </c>
      <c r="C406">
        <v>3</v>
      </c>
      <c r="D406" t="s">
        <v>6</v>
      </c>
      <c r="E406" s="28">
        <v>0.28106148139255571</v>
      </c>
      <c r="F406" s="28">
        <v>1000</v>
      </c>
    </row>
    <row r="407" spans="1:6">
      <c r="A407">
        <v>2</v>
      </c>
      <c r="B407">
        <v>30</v>
      </c>
      <c r="C407">
        <v>1</v>
      </c>
      <c r="D407" t="s">
        <v>6</v>
      </c>
      <c r="E407" s="28">
        <v>0.40693680043903296</v>
      </c>
      <c r="F407" s="28">
        <v>1000</v>
      </c>
    </row>
    <row r="408" spans="1:6">
      <c r="A408">
        <v>2</v>
      </c>
      <c r="B408">
        <v>30</v>
      </c>
      <c r="C408">
        <v>2</v>
      </c>
      <c r="D408" t="s">
        <v>6</v>
      </c>
      <c r="E408" s="28">
        <v>0.39342031173285513</v>
      </c>
      <c r="F408" s="28">
        <v>1000</v>
      </c>
    </row>
    <row r="409" spans="1:6">
      <c r="A409">
        <v>2</v>
      </c>
      <c r="B409">
        <v>30</v>
      </c>
      <c r="C409">
        <v>3</v>
      </c>
      <c r="D409" t="s">
        <v>6</v>
      </c>
      <c r="E409" s="28">
        <v>0.40083695947973624</v>
      </c>
      <c r="F409" s="28">
        <v>1000</v>
      </c>
    </row>
    <row r="410" spans="1:6">
      <c r="A410">
        <v>2</v>
      </c>
      <c r="B410">
        <v>60</v>
      </c>
      <c r="C410">
        <v>3</v>
      </c>
      <c r="D410" t="s">
        <v>6</v>
      </c>
      <c r="E410" s="28">
        <v>0.38806061175830137</v>
      </c>
      <c r="F410" s="28">
        <v>1000</v>
      </c>
    </row>
    <row r="411" spans="1:6">
      <c r="A411">
        <v>2</v>
      </c>
      <c r="B411">
        <v>100</v>
      </c>
      <c r="C411">
        <v>1</v>
      </c>
      <c r="D411" t="s">
        <v>6</v>
      </c>
      <c r="E411" s="28">
        <v>0.34693054677580693</v>
      </c>
      <c r="F411" s="28">
        <v>1000</v>
      </c>
    </row>
    <row r="412" spans="1:6">
      <c r="A412">
        <v>2</v>
      </c>
      <c r="B412">
        <v>100</v>
      </c>
      <c r="C412">
        <v>2</v>
      </c>
      <c r="D412" t="s">
        <v>6</v>
      </c>
      <c r="E412" s="28">
        <v>0.34729917716945136</v>
      </c>
      <c r="F412" s="28">
        <v>1000</v>
      </c>
    </row>
    <row r="413" spans="1:6">
      <c r="A413">
        <v>2</v>
      </c>
      <c r="B413">
        <v>100</v>
      </c>
      <c r="C413">
        <v>3</v>
      </c>
      <c r="D413" t="s">
        <v>6</v>
      </c>
      <c r="E413" s="28">
        <v>0.33032793173468117</v>
      </c>
      <c r="F413" s="28">
        <v>1000</v>
      </c>
    </row>
    <row r="414" spans="1:6">
      <c r="A414">
        <v>3</v>
      </c>
      <c r="B414">
        <v>5</v>
      </c>
      <c r="C414">
        <v>1</v>
      </c>
      <c r="D414" t="s">
        <v>7</v>
      </c>
      <c r="E414" s="28">
        <v>0.24889390653332299</v>
      </c>
      <c r="F414" s="28">
        <v>1000</v>
      </c>
    </row>
    <row r="415" spans="1:6">
      <c r="A415">
        <v>3</v>
      </c>
      <c r="B415">
        <v>5</v>
      </c>
      <c r="C415">
        <v>2</v>
      </c>
      <c r="D415" t="s">
        <v>7</v>
      </c>
      <c r="E415" s="28">
        <v>0.25684989057691393</v>
      </c>
      <c r="F415" s="28">
        <v>1000</v>
      </c>
    </row>
    <row r="416" spans="1:6">
      <c r="A416">
        <v>3</v>
      </c>
      <c r="B416">
        <v>5</v>
      </c>
      <c r="C416">
        <v>3</v>
      </c>
      <c r="D416" t="s">
        <v>7</v>
      </c>
      <c r="E416" s="28">
        <v>0.24953991436727607</v>
      </c>
      <c r="F416" s="28">
        <v>1000</v>
      </c>
    </row>
    <row r="417" spans="1:6">
      <c r="A417">
        <v>3</v>
      </c>
      <c r="B417">
        <v>15</v>
      </c>
      <c r="C417">
        <v>1</v>
      </c>
      <c r="D417" t="s">
        <v>7</v>
      </c>
      <c r="E417" s="28">
        <v>0.27587459488502464</v>
      </c>
      <c r="F417" s="28">
        <v>1000</v>
      </c>
    </row>
    <row r="418" spans="1:6">
      <c r="A418">
        <v>3</v>
      </c>
      <c r="B418">
        <v>15</v>
      </c>
      <c r="C418">
        <v>2</v>
      </c>
      <c r="D418" t="s">
        <v>7</v>
      </c>
      <c r="E418" s="28">
        <v>0.28241489322486762</v>
      </c>
      <c r="F418" s="28">
        <v>1000</v>
      </c>
    </row>
    <row r="419" spans="1:6">
      <c r="A419">
        <v>3</v>
      </c>
      <c r="B419">
        <v>15</v>
      </c>
      <c r="C419">
        <v>3</v>
      </c>
      <c r="D419" t="s">
        <v>7</v>
      </c>
      <c r="E419" s="28">
        <v>0.28005799007491317</v>
      </c>
      <c r="F419" s="28">
        <v>1000</v>
      </c>
    </row>
    <row r="420" spans="1:6">
      <c r="A420">
        <v>3</v>
      </c>
      <c r="B420">
        <v>30</v>
      </c>
      <c r="C420">
        <v>1</v>
      </c>
      <c r="D420" t="s">
        <v>7</v>
      </c>
      <c r="E420" s="28">
        <v>0.28427236853060939</v>
      </c>
      <c r="F420" s="28">
        <v>1000</v>
      </c>
    </row>
    <row r="421" spans="1:6">
      <c r="A421">
        <v>3</v>
      </c>
      <c r="B421">
        <v>30</v>
      </c>
      <c r="C421">
        <v>2</v>
      </c>
      <c r="D421" t="s">
        <v>7</v>
      </c>
      <c r="E421" s="28">
        <v>0.29709501574811609</v>
      </c>
      <c r="F421" s="28">
        <v>1000</v>
      </c>
    </row>
    <row r="422" spans="1:6">
      <c r="A422">
        <v>3</v>
      </c>
      <c r="B422">
        <v>30</v>
      </c>
      <c r="C422">
        <v>3</v>
      </c>
      <c r="D422" t="s">
        <v>7</v>
      </c>
      <c r="E422" s="28">
        <v>0.29290558085433188</v>
      </c>
      <c r="F422" s="28">
        <v>1000</v>
      </c>
    </row>
    <row r="423" spans="1:6">
      <c r="A423">
        <v>3</v>
      </c>
      <c r="B423">
        <v>60</v>
      </c>
      <c r="C423">
        <v>1</v>
      </c>
      <c r="D423" t="s">
        <v>7</v>
      </c>
      <c r="E423" s="28">
        <v>0.37858884780054264</v>
      </c>
      <c r="F423" s="28">
        <v>1000</v>
      </c>
    </row>
    <row r="424" spans="1:6">
      <c r="A424">
        <v>3</v>
      </c>
      <c r="B424">
        <v>60</v>
      </c>
      <c r="C424">
        <v>2</v>
      </c>
      <c r="D424" t="s">
        <v>7</v>
      </c>
      <c r="E424" s="28">
        <v>0.39080666697352967</v>
      </c>
      <c r="F424" s="28">
        <v>1000</v>
      </c>
    </row>
    <row r="425" spans="1:6">
      <c r="A425">
        <v>3</v>
      </c>
      <c r="B425">
        <v>60</v>
      </c>
      <c r="C425">
        <v>3</v>
      </c>
      <c r="D425" t="s">
        <v>7</v>
      </c>
      <c r="E425" s="28">
        <v>0.38967912735733307</v>
      </c>
      <c r="F425" s="28">
        <v>1000</v>
      </c>
    </row>
    <row r="426" spans="1:6">
      <c r="A426">
        <v>3</v>
      </c>
      <c r="B426">
        <v>100</v>
      </c>
      <c r="C426">
        <v>1</v>
      </c>
      <c r="D426" t="s">
        <v>7</v>
      </c>
      <c r="E426" s="28">
        <v>0.35246170601415039</v>
      </c>
      <c r="F426" s="28">
        <v>1000</v>
      </c>
    </row>
    <row r="427" spans="1:6">
      <c r="A427">
        <v>3</v>
      </c>
      <c r="B427">
        <v>100</v>
      </c>
      <c r="C427">
        <v>2</v>
      </c>
      <c r="D427" t="s">
        <v>7</v>
      </c>
      <c r="E427" s="28">
        <v>0.35299929690020204</v>
      </c>
      <c r="F427" s="28">
        <v>1000</v>
      </c>
    </row>
    <row r="428" spans="1:6">
      <c r="A428">
        <v>3</v>
      </c>
      <c r="B428">
        <v>100</v>
      </c>
      <c r="C428">
        <v>3</v>
      </c>
      <c r="D428" t="s">
        <v>7</v>
      </c>
      <c r="E428" s="28">
        <v>0.34380529199097781</v>
      </c>
      <c r="F428" s="28">
        <v>1000</v>
      </c>
    </row>
    <row r="429" spans="1:6">
      <c r="A429">
        <v>4</v>
      </c>
      <c r="B429">
        <v>5</v>
      </c>
      <c r="C429">
        <v>1</v>
      </c>
      <c r="D429" t="s">
        <v>8</v>
      </c>
      <c r="E429" s="28">
        <v>0.26139495477282315</v>
      </c>
      <c r="F429" s="28">
        <v>1000</v>
      </c>
    </row>
    <row r="430" spans="1:6">
      <c r="A430">
        <v>4</v>
      </c>
      <c r="B430">
        <v>5</v>
      </c>
      <c r="C430">
        <v>2</v>
      </c>
      <c r="D430" t="s">
        <v>8</v>
      </c>
      <c r="E430" s="28">
        <v>0.2682154305578564</v>
      </c>
      <c r="F430" s="28">
        <v>1000</v>
      </c>
    </row>
    <row r="431" spans="1:6">
      <c r="A431">
        <v>4</v>
      </c>
      <c r="B431">
        <v>5</v>
      </c>
      <c r="C431">
        <v>3</v>
      </c>
      <c r="D431" t="s">
        <v>8</v>
      </c>
      <c r="E431" s="28">
        <v>0.24485961934403044</v>
      </c>
      <c r="F431" s="28">
        <v>1000</v>
      </c>
    </row>
    <row r="432" spans="1:6">
      <c r="A432">
        <v>4</v>
      </c>
      <c r="B432">
        <v>15</v>
      </c>
      <c r="C432">
        <v>2</v>
      </c>
      <c r="D432" t="s">
        <v>8</v>
      </c>
      <c r="E432" s="28">
        <v>0.29183169936731773</v>
      </c>
      <c r="F432" s="28">
        <v>1000</v>
      </c>
    </row>
    <row r="433" spans="1:6">
      <c r="A433">
        <v>4</v>
      </c>
      <c r="B433">
        <v>15</v>
      </c>
      <c r="C433">
        <v>3</v>
      </c>
      <c r="D433" t="s">
        <v>8</v>
      </c>
      <c r="E433" s="28">
        <v>0.27365374696659722</v>
      </c>
      <c r="F433" s="28">
        <v>1000</v>
      </c>
    </row>
    <row r="434" spans="1:6">
      <c r="A434">
        <v>4</v>
      </c>
      <c r="B434">
        <v>30</v>
      </c>
      <c r="C434">
        <v>2</v>
      </c>
      <c r="D434" t="s">
        <v>8</v>
      </c>
      <c r="E434" s="28">
        <v>0.28430701118636442</v>
      </c>
      <c r="F434" s="28">
        <v>1000</v>
      </c>
    </row>
    <row r="435" spans="1:6">
      <c r="A435">
        <v>4</v>
      </c>
      <c r="B435">
        <v>30</v>
      </c>
      <c r="C435">
        <v>3</v>
      </c>
      <c r="D435" t="s">
        <v>8</v>
      </c>
      <c r="E435" s="28">
        <v>0.31708296117928103</v>
      </c>
      <c r="F435" s="28">
        <v>1000</v>
      </c>
    </row>
    <row r="436" spans="1:6">
      <c r="A436">
        <v>4</v>
      </c>
      <c r="B436">
        <v>60</v>
      </c>
      <c r="C436">
        <v>1</v>
      </c>
      <c r="D436" t="s">
        <v>8</v>
      </c>
      <c r="E436" s="28">
        <v>0.35621567644224267</v>
      </c>
      <c r="F436" s="28">
        <v>1000</v>
      </c>
    </row>
    <row r="437" spans="1:6">
      <c r="A437">
        <v>4</v>
      </c>
      <c r="B437">
        <v>60</v>
      </c>
      <c r="C437">
        <v>2</v>
      </c>
      <c r="D437" t="s">
        <v>8</v>
      </c>
      <c r="E437" s="28">
        <v>0.37529695423375903</v>
      </c>
      <c r="F437" s="28">
        <v>1000</v>
      </c>
    </row>
    <row r="438" spans="1:6">
      <c r="A438">
        <v>4</v>
      </c>
      <c r="B438">
        <v>60</v>
      </c>
      <c r="C438">
        <v>3</v>
      </c>
      <c r="D438" t="s">
        <v>8</v>
      </c>
      <c r="E438" s="28">
        <v>0.37905705298787412</v>
      </c>
      <c r="F438" s="28">
        <v>1000</v>
      </c>
    </row>
    <row r="439" spans="1:6">
      <c r="A439">
        <v>1</v>
      </c>
      <c r="B439">
        <v>5</v>
      </c>
      <c r="C439">
        <v>1</v>
      </c>
      <c r="D439" t="s">
        <v>5</v>
      </c>
      <c r="E439" s="28">
        <v>0.24478412804081318</v>
      </c>
      <c r="F439" s="28">
        <v>3000</v>
      </c>
    </row>
    <row r="440" spans="1:6">
      <c r="A440">
        <v>1</v>
      </c>
      <c r="B440">
        <v>5</v>
      </c>
      <c r="C440">
        <v>2</v>
      </c>
      <c r="D440" t="s">
        <v>5</v>
      </c>
      <c r="E440" s="28">
        <v>0.24940432025167367</v>
      </c>
      <c r="F440" s="28">
        <v>3000</v>
      </c>
    </row>
    <row r="441" spans="1:6">
      <c r="A441">
        <v>1</v>
      </c>
      <c r="B441">
        <v>15</v>
      </c>
      <c r="C441">
        <v>1</v>
      </c>
      <c r="D441" t="s">
        <v>5</v>
      </c>
      <c r="E441" s="28">
        <v>0.26509812709128422</v>
      </c>
      <c r="F441" s="28">
        <v>3000</v>
      </c>
    </row>
    <row r="442" spans="1:6">
      <c r="A442">
        <v>1</v>
      </c>
      <c r="B442">
        <v>15</v>
      </c>
      <c r="C442">
        <v>3</v>
      </c>
      <c r="D442" t="s">
        <v>5</v>
      </c>
      <c r="E442" s="28">
        <v>0.28926576570613943</v>
      </c>
      <c r="F442" s="28">
        <v>3000</v>
      </c>
    </row>
    <row r="443" spans="1:6">
      <c r="A443">
        <v>1</v>
      </c>
      <c r="B443">
        <v>30</v>
      </c>
      <c r="C443">
        <v>1</v>
      </c>
      <c r="D443" t="s">
        <v>5</v>
      </c>
      <c r="E443" s="28">
        <v>0.30780887308665489</v>
      </c>
      <c r="F443" s="28">
        <v>3000</v>
      </c>
    </row>
    <row r="444" spans="1:6">
      <c r="A444">
        <v>1</v>
      </c>
      <c r="B444">
        <v>30</v>
      </c>
      <c r="C444">
        <v>2</v>
      </c>
      <c r="D444" t="s">
        <v>5</v>
      </c>
      <c r="E444" s="28">
        <v>0.31507491763949197</v>
      </c>
      <c r="F444" s="28">
        <v>3000</v>
      </c>
    </row>
    <row r="445" spans="1:6">
      <c r="A445">
        <v>1</v>
      </c>
      <c r="B445">
        <v>30</v>
      </c>
      <c r="C445">
        <v>3</v>
      </c>
      <c r="D445" t="s">
        <v>5</v>
      </c>
      <c r="E445" s="28">
        <v>0.30167183956260785</v>
      </c>
      <c r="F445" s="28">
        <v>3000</v>
      </c>
    </row>
    <row r="446" spans="1:6">
      <c r="A446">
        <v>1</v>
      </c>
      <c r="B446">
        <v>60</v>
      </c>
      <c r="C446">
        <v>2</v>
      </c>
      <c r="D446" t="s">
        <v>5</v>
      </c>
      <c r="E446" s="28">
        <v>0.34877464434482219</v>
      </c>
      <c r="F446" s="28">
        <v>3000</v>
      </c>
    </row>
    <row r="447" spans="1:6">
      <c r="A447">
        <v>1</v>
      </c>
      <c r="B447">
        <v>60</v>
      </c>
      <c r="C447">
        <v>3</v>
      </c>
      <c r="D447" t="s">
        <v>5</v>
      </c>
      <c r="E447" s="28">
        <v>0.35566032489214727</v>
      </c>
      <c r="F447" s="28">
        <v>3000</v>
      </c>
    </row>
    <row r="448" spans="1:6">
      <c r="A448">
        <v>1</v>
      </c>
      <c r="B448">
        <v>100</v>
      </c>
      <c r="C448">
        <v>1</v>
      </c>
      <c r="D448" t="s">
        <v>5</v>
      </c>
      <c r="E448" s="28">
        <v>0.28593307339560348</v>
      </c>
      <c r="F448" s="28">
        <v>3000</v>
      </c>
    </row>
    <row r="449" spans="1:6">
      <c r="A449">
        <v>1</v>
      </c>
      <c r="B449">
        <v>100</v>
      </c>
      <c r="C449">
        <v>2</v>
      </c>
      <c r="D449" t="s">
        <v>5</v>
      </c>
      <c r="E449" s="28">
        <v>0.31075468023753261</v>
      </c>
      <c r="F449" s="28">
        <v>3000</v>
      </c>
    </row>
    <row r="450" spans="1:6">
      <c r="A450">
        <v>2</v>
      </c>
      <c r="B450">
        <v>5</v>
      </c>
      <c r="C450">
        <v>1</v>
      </c>
      <c r="D450" t="s">
        <v>6</v>
      </c>
      <c r="E450" s="28">
        <v>0.27024258188939176</v>
      </c>
      <c r="F450" s="28">
        <v>3000</v>
      </c>
    </row>
    <row r="451" spans="1:6">
      <c r="A451">
        <v>2</v>
      </c>
      <c r="B451">
        <v>5</v>
      </c>
      <c r="C451">
        <v>2</v>
      </c>
      <c r="D451" t="s">
        <v>6</v>
      </c>
      <c r="E451" s="28">
        <v>0.27232508172239556</v>
      </c>
      <c r="F451" s="28">
        <v>3000</v>
      </c>
    </row>
    <row r="452" spans="1:6">
      <c r="A452">
        <v>2</v>
      </c>
      <c r="B452">
        <v>15</v>
      </c>
      <c r="C452">
        <v>1</v>
      </c>
      <c r="D452" t="s">
        <v>6</v>
      </c>
      <c r="E452" s="28">
        <v>0.25946762276330521</v>
      </c>
      <c r="F452" s="28">
        <v>3000</v>
      </c>
    </row>
    <row r="453" spans="1:6">
      <c r="A453">
        <v>2</v>
      </c>
      <c r="B453">
        <v>15</v>
      </c>
      <c r="C453">
        <v>2</v>
      </c>
      <c r="D453" t="s">
        <v>6</v>
      </c>
      <c r="E453" s="28">
        <v>0.27238235913028253</v>
      </c>
      <c r="F453" s="28">
        <v>3000</v>
      </c>
    </row>
    <row r="454" spans="1:6">
      <c r="A454">
        <v>2</v>
      </c>
      <c r="B454">
        <v>15</v>
      </c>
      <c r="C454">
        <v>3</v>
      </c>
      <c r="D454" t="s">
        <v>6</v>
      </c>
      <c r="E454" s="28">
        <v>0.26351827067619144</v>
      </c>
      <c r="F454" s="28">
        <v>3000</v>
      </c>
    </row>
    <row r="455" spans="1:6">
      <c r="A455">
        <v>2</v>
      </c>
      <c r="B455">
        <v>30</v>
      </c>
      <c r="C455">
        <v>1</v>
      </c>
      <c r="D455" t="s">
        <v>6</v>
      </c>
      <c r="E455" s="28">
        <v>0.38162414872083705</v>
      </c>
      <c r="F455" s="28">
        <v>3000</v>
      </c>
    </row>
    <row r="456" spans="1:6">
      <c r="A456">
        <v>2</v>
      </c>
      <c r="B456">
        <v>30</v>
      </c>
      <c r="C456">
        <v>2</v>
      </c>
      <c r="D456" t="s">
        <v>6</v>
      </c>
      <c r="E456" s="28">
        <v>0.37391710575785214</v>
      </c>
      <c r="F456" s="28">
        <v>3000</v>
      </c>
    </row>
    <row r="457" spans="1:6">
      <c r="A457">
        <v>2</v>
      </c>
      <c r="B457">
        <v>30</v>
      </c>
      <c r="C457">
        <v>3</v>
      </c>
      <c r="D457" t="s">
        <v>6</v>
      </c>
      <c r="E457" s="28">
        <v>0.38213631572716866</v>
      </c>
      <c r="F457" s="28">
        <v>3000</v>
      </c>
    </row>
    <row r="458" spans="1:6">
      <c r="A458">
        <v>2</v>
      </c>
      <c r="B458">
        <v>60</v>
      </c>
      <c r="C458">
        <v>3</v>
      </c>
      <c r="D458" t="s">
        <v>6</v>
      </c>
      <c r="E458" s="28">
        <v>0.37436216522333199</v>
      </c>
      <c r="F458" s="28">
        <v>3000</v>
      </c>
    </row>
    <row r="459" spans="1:6">
      <c r="A459">
        <v>2</v>
      </c>
      <c r="B459">
        <v>100</v>
      </c>
      <c r="C459">
        <v>1</v>
      </c>
      <c r="D459" t="s">
        <v>6</v>
      </c>
      <c r="E459" s="28">
        <v>0.32475369301076873</v>
      </c>
      <c r="F459" s="28">
        <v>3000</v>
      </c>
    </row>
    <row r="460" spans="1:6">
      <c r="A460">
        <v>2</v>
      </c>
      <c r="B460">
        <v>100</v>
      </c>
      <c r="C460">
        <v>2</v>
      </c>
      <c r="D460" t="s">
        <v>6</v>
      </c>
      <c r="E460" s="28">
        <v>0.32285079521498056</v>
      </c>
      <c r="F460" s="28">
        <v>3000</v>
      </c>
    </row>
    <row r="461" spans="1:6">
      <c r="A461">
        <v>2</v>
      </c>
      <c r="B461">
        <v>100</v>
      </c>
      <c r="C461">
        <v>3</v>
      </c>
      <c r="D461" t="s">
        <v>6</v>
      </c>
      <c r="E461" s="28">
        <v>0.30893166966905145</v>
      </c>
      <c r="F461" s="28">
        <v>3000</v>
      </c>
    </row>
    <row r="462" spans="1:6">
      <c r="A462">
        <v>3</v>
      </c>
      <c r="B462">
        <v>5</v>
      </c>
      <c r="C462">
        <v>1</v>
      </c>
      <c r="D462" t="s">
        <v>7</v>
      </c>
      <c r="E462" s="28">
        <v>0.22849398163991161</v>
      </c>
      <c r="F462" s="28">
        <v>3000</v>
      </c>
    </row>
    <row r="463" spans="1:6">
      <c r="A463">
        <v>3</v>
      </c>
      <c r="B463">
        <v>5</v>
      </c>
      <c r="C463">
        <v>2</v>
      </c>
      <c r="D463" t="s">
        <v>7</v>
      </c>
      <c r="E463" s="28">
        <v>0.23919672008513326</v>
      </c>
      <c r="F463" s="28">
        <v>3000</v>
      </c>
    </row>
    <row r="464" spans="1:6">
      <c r="A464">
        <v>3</v>
      </c>
      <c r="B464">
        <v>5</v>
      </c>
      <c r="C464">
        <v>3</v>
      </c>
      <c r="D464" t="s">
        <v>7</v>
      </c>
      <c r="E464" s="28">
        <v>0.2277793965880055</v>
      </c>
      <c r="F464" s="28">
        <v>3000</v>
      </c>
    </row>
    <row r="465" spans="1:6">
      <c r="A465">
        <v>3</v>
      </c>
      <c r="B465">
        <v>15</v>
      </c>
      <c r="C465">
        <v>1</v>
      </c>
      <c r="D465" t="s">
        <v>7</v>
      </c>
      <c r="E465" s="28">
        <v>0.26015974333665426</v>
      </c>
      <c r="F465" s="28">
        <v>3000</v>
      </c>
    </row>
    <row r="466" spans="1:6">
      <c r="A466">
        <v>3</v>
      </c>
      <c r="B466">
        <v>15</v>
      </c>
      <c r="C466">
        <v>2</v>
      </c>
      <c r="D466" t="s">
        <v>7</v>
      </c>
      <c r="E466" s="28">
        <v>0.26575659802828056</v>
      </c>
      <c r="F466" s="28">
        <v>3000</v>
      </c>
    </row>
    <row r="467" spans="1:6">
      <c r="A467">
        <v>3</v>
      </c>
      <c r="B467">
        <v>15</v>
      </c>
      <c r="C467">
        <v>3</v>
      </c>
      <c r="D467" t="s">
        <v>7</v>
      </c>
      <c r="E467" s="28">
        <v>0.26449409044870464</v>
      </c>
      <c r="F467" s="28">
        <v>3000</v>
      </c>
    </row>
    <row r="468" spans="1:6">
      <c r="A468">
        <v>3</v>
      </c>
      <c r="B468">
        <v>30</v>
      </c>
      <c r="C468">
        <v>1</v>
      </c>
      <c r="D468" t="s">
        <v>7</v>
      </c>
      <c r="E468" s="28">
        <v>0.26109890549952663</v>
      </c>
      <c r="F468" s="28">
        <v>3000</v>
      </c>
    </row>
    <row r="469" spans="1:6">
      <c r="A469">
        <v>3</v>
      </c>
      <c r="B469">
        <v>30</v>
      </c>
      <c r="C469">
        <v>2</v>
      </c>
      <c r="D469" t="s">
        <v>7</v>
      </c>
      <c r="E469" s="28">
        <v>0.27370024543109694</v>
      </c>
      <c r="F469" s="28">
        <v>3000</v>
      </c>
    </row>
    <row r="470" spans="1:6">
      <c r="A470">
        <v>3</v>
      </c>
      <c r="B470">
        <v>30</v>
      </c>
      <c r="C470">
        <v>3</v>
      </c>
      <c r="D470" t="s">
        <v>7</v>
      </c>
      <c r="E470" s="28">
        <v>0.26771339719084891</v>
      </c>
      <c r="F470" s="28">
        <v>3000</v>
      </c>
    </row>
    <row r="471" spans="1:6">
      <c r="A471">
        <v>3</v>
      </c>
      <c r="B471">
        <v>60</v>
      </c>
      <c r="C471">
        <v>1</v>
      </c>
      <c r="D471" t="s">
        <v>7</v>
      </c>
      <c r="E471" s="28">
        <v>0.3486105167859494</v>
      </c>
      <c r="F471" s="28">
        <v>3000</v>
      </c>
    </row>
    <row r="472" spans="1:6">
      <c r="A472">
        <v>3</v>
      </c>
      <c r="B472">
        <v>60</v>
      </c>
      <c r="C472">
        <v>2</v>
      </c>
      <c r="D472" t="s">
        <v>7</v>
      </c>
      <c r="E472" s="28">
        <v>0.35869049681110449</v>
      </c>
      <c r="F472" s="28">
        <v>3000</v>
      </c>
    </row>
    <row r="473" spans="1:6">
      <c r="A473">
        <v>3</v>
      </c>
      <c r="B473">
        <v>60</v>
      </c>
      <c r="C473">
        <v>3</v>
      </c>
      <c r="D473" t="s">
        <v>7</v>
      </c>
      <c r="E473" s="28">
        <v>0.3586240545740676</v>
      </c>
      <c r="F473" s="28">
        <v>3000</v>
      </c>
    </row>
    <row r="474" spans="1:6">
      <c r="A474">
        <v>3</v>
      </c>
      <c r="B474">
        <v>100</v>
      </c>
      <c r="C474">
        <v>1</v>
      </c>
      <c r="D474" t="s">
        <v>7</v>
      </c>
      <c r="E474" s="28">
        <v>0.31989272099043359</v>
      </c>
      <c r="F474" s="28">
        <v>3000</v>
      </c>
    </row>
    <row r="475" spans="1:6">
      <c r="A475">
        <v>3</v>
      </c>
      <c r="B475">
        <v>100</v>
      </c>
      <c r="C475">
        <v>2</v>
      </c>
      <c r="D475" t="s">
        <v>7</v>
      </c>
      <c r="E475" s="28">
        <v>0.31963260621444134</v>
      </c>
      <c r="F475" s="28">
        <v>3000</v>
      </c>
    </row>
    <row r="476" spans="1:6">
      <c r="A476">
        <v>3</v>
      </c>
      <c r="B476">
        <v>100</v>
      </c>
      <c r="C476">
        <v>3</v>
      </c>
      <c r="D476" t="s">
        <v>7</v>
      </c>
      <c r="E476" s="28">
        <v>0.31198397703699954</v>
      </c>
      <c r="F476" s="28">
        <v>3000</v>
      </c>
    </row>
    <row r="477" spans="1:6">
      <c r="A477">
        <v>4</v>
      </c>
      <c r="B477">
        <v>5</v>
      </c>
      <c r="C477">
        <v>1</v>
      </c>
      <c r="D477" t="s">
        <v>8</v>
      </c>
      <c r="E477" s="28">
        <v>0.24443116323878922</v>
      </c>
      <c r="F477" s="28">
        <v>3000</v>
      </c>
    </row>
    <row r="478" spans="1:6">
      <c r="A478">
        <v>4</v>
      </c>
      <c r="B478">
        <v>5</v>
      </c>
      <c r="C478">
        <v>2</v>
      </c>
      <c r="D478" t="s">
        <v>8</v>
      </c>
      <c r="E478" s="28">
        <v>0.25290472249698648</v>
      </c>
      <c r="F478" s="28">
        <v>3000</v>
      </c>
    </row>
    <row r="479" spans="1:6">
      <c r="A479">
        <v>4</v>
      </c>
      <c r="B479">
        <v>5</v>
      </c>
      <c r="C479">
        <v>3</v>
      </c>
      <c r="D479" t="s">
        <v>8</v>
      </c>
      <c r="E479" s="28">
        <v>0.22619002405164049</v>
      </c>
      <c r="F479" s="28">
        <v>3000</v>
      </c>
    </row>
    <row r="480" spans="1:6">
      <c r="A480">
        <v>4</v>
      </c>
      <c r="B480">
        <v>15</v>
      </c>
      <c r="C480">
        <v>2</v>
      </c>
      <c r="D480" t="s">
        <v>8</v>
      </c>
      <c r="E480" s="28">
        <v>0.2766037645688707</v>
      </c>
      <c r="F480" s="28">
        <v>3000</v>
      </c>
    </row>
    <row r="481" spans="1:6">
      <c r="A481">
        <v>4</v>
      </c>
      <c r="B481">
        <v>15</v>
      </c>
      <c r="C481">
        <v>3</v>
      </c>
      <c r="D481" t="s">
        <v>8</v>
      </c>
      <c r="E481" s="28">
        <v>0.2576138516038467</v>
      </c>
      <c r="F481" s="28">
        <v>3000</v>
      </c>
    </row>
    <row r="482" spans="1:6">
      <c r="A482">
        <v>4</v>
      </c>
      <c r="B482">
        <v>30</v>
      </c>
      <c r="C482">
        <v>2</v>
      </c>
      <c r="D482" t="s">
        <v>8</v>
      </c>
      <c r="E482" s="28">
        <v>0.26900173978481434</v>
      </c>
      <c r="F482" s="28">
        <v>3000</v>
      </c>
    </row>
    <row r="483" spans="1:6">
      <c r="A483">
        <v>4</v>
      </c>
      <c r="B483">
        <v>30</v>
      </c>
      <c r="C483">
        <v>3</v>
      </c>
      <c r="D483" t="s">
        <v>8</v>
      </c>
      <c r="E483" s="28">
        <v>0.2983803137054678</v>
      </c>
      <c r="F483" s="28">
        <v>3000</v>
      </c>
    </row>
    <row r="484" spans="1:6">
      <c r="A484">
        <v>4</v>
      </c>
      <c r="B484">
        <v>60</v>
      </c>
      <c r="C484">
        <v>1</v>
      </c>
      <c r="D484" t="s">
        <v>8</v>
      </c>
      <c r="E484" s="28">
        <v>0.33394297783239646</v>
      </c>
      <c r="F484" s="28">
        <v>3000</v>
      </c>
    </row>
    <row r="485" spans="1:6">
      <c r="A485">
        <v>4</v>
      </c>
      <c r="B485">
        <v>60</v>
      </c>
      <c r="C485">
        <v>2</v>
      </c>
      <c r="D485" t="s">
        <v>8</v>
      </c>
      <c r="E485" s="28">
        <v>0.33723480261121463</v>
      </c>
      <c r="F485" s="28">
        <v>3000</v>
      </c>
    </row>
    <row r="486" spans="1:6">
      <c r="A486">
        <v>4</v>
      </c>
      <c r="B486">
        <v>60</v>
      </c>
      <c r="C486">
        <v>3</v>
      </c>
      <c r="D486" t="s">
        <v>8</v>
      </c>
      <c r="E486" s="28">
        <v>0.3489212370904598</v>
      </c>
      <c r="F486" s="28">
        <v>3000</v>
      </c>
    </row>
    <row r="487" spans="1:6">
      <c r="A487">
        <v>1</v>
      </c>
      <c r="B487">
        <v>5</v>
      </c>
      <c r="C487">
        <v>1</v>
      </c>
      <c r="D487" t="s">
        <v>5</v>
      </c>
      <c r="E487" s="28">
        <v>0.1956220019807966</v>
      </c>
      <c r="F487" s="28">
        <v>15000</v>
      </c>
    </row>
    <row r="488" spans="1:6">
      <c r="A488">
        <v>1</v>
      </c>
      <c r="B488">
        <v>5</v>
      </c>
      <c r="C488">
        <v>2</v>
      </c>
      <c r="D488" t="s">
        <v>5</v>
      </c>
      <c r="E488" s="28">
        <v>0.2014419509725057</v>
      </c>
      <c r="F488" s="28">
        <v>15000</v>
      </c>
    </row>
    <row r="489" spans="1:6">
      <c r="A489">
        <v>1</v>
      </c>
      <c r="B489">
        <v>15</v>
      </c>
      <c r="C489">
        <v>1</v>
      </c>
      <c r="D489" t="s">
        <v>5</v>
      </c>
      <c r="E489" s="28">
        <v>0.23002252127477008</v>
      </c>
      <c r="F489" s="28">
        <v>15000</v>
      </c>
    </row>
    <row r="490" spans="1:6">
      <c r="A490">
        <v>1</v>
      </c>
      <c r="B490">
        <v>15</v>
      </c>
      <c r="C490">
        <v>3</v>
      </c>
      <c r="D490" t="s">
        <v>5</v>
      </c>
      <c r="E490" s="28">
        <v>0.24880490719142642</v>
      </c>
      <c r="F490" s="28">
        <v>15000</v>
      </c>
    </row>
    <row r="491" spans="1:6">
      <c r="A491">
        <v>1</v>
      </c>
      <c r="B491">
        <v>30</v>
      </c>
      <c r="C491">
        <v>1</v>
      </c>
      <c r="D491" t="s">
        <v>5</v>
      </c>
      <c r="E491" s="28">
        <v>0.27244304560439764</v>
      </c>
      <c r="F491" s="28">
        <v>15000</v>
      </c>
    </row>
    <row r="492" spans="1:6">
      <c r="A492">
        <v>1</v>
      </c>
      <c r="B492">
        <v>30</v>
      </c>
      <c r="C492">
        <v>2</v>
      </c>
      <c r="D492" t="s">
        <v>5</v>
      </c>
      <c r="E492" s="28">
        <v>0.276092742598327</v>
      </c>
      <c r="F492" s="28">
        <v>15000</v>
      </c>
    </row>
    <row r="493" spans="1:6">
      <c r="A493">
        <v>1</v>
      </c>
      <c r="B493">
        <v>30</v>
      </c>
      <c r="C493">
        <v>3</v>
      </c>
      <c r="D493" t="s">
        <v>5</v>
      </c>
      <c r="E493" s="28">
        <v>0.26836550097434075</v>
      </c>
      <c r="F493" s="28">
        <v>15000</v>
      </c>
    </row>
    <row r="494" spans="1:6">
      <c r="A494">
        <v>1</v>
      </c>
      <c r="B494">
        <v>60</v>
      </c>
      <c r="C494">
        <v>2</v>
      </c>
      <c r="D494" t="s">
        <v>5</v>
      </c>
      <c r="E494" s="28">
        <v>0.31067591637292469</v>
      </c>
      <c r="F494" s="28">
        <v>15000</v>
      </c>
    </row>
    <row r="495" spans="1:6">
      <c r="A495">
        <v>1</v>
      </c>
      <c r="B495">
        <v>60</v>
      </c>
      <c r="C495">
        <v>3</v>
      </c>
      <c r="D495" t="s">
        <v>5</v>
      </c>
      <c r="E495" s="28">
        <v>0.32435088526634509</v>
      </c>
      <c r="F495" s="28">
        <v>15000</v>
      </c>
    </row>
    <row r="496" spans="1:6">
      <c r="A496">
        <v>1</v>
      </c>
      <c r="B496">
        <v>100</v>
      </c>
      <c r="C496">
        <v>1</v>
      </c>
      <c r="D496" t="s">
        <v>5</v>
      </c>
      <c r="E496" s="28">
        <v>0.1602083602229506</v>
      </c>
      <c r="F496" s="28">
        <v>15000</v>
      </c>
    </row>
    <row r="497" spans="1:6">
      <c r="A497">
        <v>1</v>
      </c>
      <c r="B497">
        <v>100</v>
      </c>
      <c r="C497">
        <v>2</v>
      </c>
      <c r="D497" t="s">
        <v>5</v>
      </c>
      <c r="E497" s="28">
        <v>0.19550767401263139</v>
      </c>
      <c r="F497" s="28">
        <v>15000</v>
      </c>
    </row>
    <row r="498" spans="1:6">
      <c r="A498">
        <v>2</v>
      </c>
      <c r="B498">
        <v>5</v>
      </c>
      <c r="C498">
        <v>1</v>
      </c>
      <c r="D498" t="s">
        <v>6</v>
      </c>
      <c r="E498" s="28">
        <v>0.22985722019680024</v>
      </c>
      <c r="F498" s="28">
        <v>15000</v>
      </c>
    </row>
    <row r="499" spans="1:6">
      <c r="A499">
        <v>2</v>
      </c>
      <c r="B499">
        <v>5</v>
      </c>
      <c r="C499">
        <v>2</v>
      </c>
      <c r="D499" t="s">
        <v>6</v>
      </c>
      <c r="E499" s="28">
        <v>0.2375569718351597</v>
      </c>
      <c r="F499" s="28">
        <v>15000</v>
      </c>
    </row>
    <row r="500" spans="1:6">
      <c r="A500">
        <v>2</v>
      </c>
      <c r="B500">
        <v>15</v>
      </c>
      <c r="C500">
        <v>1</v>
      </c>
      <c r="D500" t="s">
        <v>6</v>
      </c>
      <c r="E500" s="28">
        <v>0.23117693827518132</v>
      </c>
      <c r="F500" s="28">
        <v>15000</v>
      </c>
    </row>
    <row r="501" spans="1:6">
      <c r="A501">
        <v>2</v>
      </c>
      <c r="B501">
        <v>15</v>
      </c>
      <c r="C501">
        <v>2</v>
      </c>
      <c r="D501" t="s">
        <v>6</v>
      </c>
      <c r="E501" s="28">
        <v>0.25610712256657064</v>
      </c>
      <c r="F501" s="28">
        <v>15000</v>
      </c>
    </row>
    <row r="502" spans="1:6">
      <c r="A502">
        <v>2</v>
      </c>
      <c r="B502">
        <v>15</v>
      </c>
      <c r="C502">
        <v>3</v>
      </c>
      <c r="D502" t="s">
        <v>6</v>
      </c>
      <c r="E502" s="28">
        <v>0.24784411510998827</v>
      </c>
      <c r="F502" s="28">
        <v>15000</v>
      </c>
    </row>
    <row r="503" spans="1:6">
      <c r="A503">
        <v>2</v>
      </c>
      <c r="B503">
        <v>30</v>
      </c>
      <c r="C503">
        <v>1</v>
      </c>
      <c r="D503" t="s">
        <v>6</v>
      </c>
      <c r="E503" s="28">
        <v>0.35706682358229613</v>
      </c>
      <c r="F503" s="28">
        <v>15000</v>
      </c>
    </row>
    <row r="504" spans="1:6">
      <c r="A504">
        <v>2</v>
      </c>
      <c r="B504">
        <v>30</v>
      </c>
      <c r="C504">
        <v>2</v>
      </c>
      <c r="D504" t="s">
        <v>6</v>
      </c>
      <c r="E504" s="28">
        <v>0.35506649271700308</v>
      </c>
      <c r="F504" s="28">
        <v>15000</v>
      </c>
    </row>
    <row r="505" spans="1:6">
      <c r="A505">
        <v>2</v>
      </c>
      <c r="B505">
        <v>30</v>
      </c>
      <c r="C505">
        <v>3</v>
      </c>
      <c r="D505" t="s">
        <v>6</v>
      </c>
      <c r="E505" s="28">
        <v>0.35942042440943756</v>
      </c>
      <c r="F505" s="28">
        <v>15000</v>
      </c>
    </row>
    <row r="506" spans="1:6">
      <c r="A506">
        <v>2</v>
      </c>
      <c r="B506">
        <v>60</v>
      </c>
      <c r="C506">
        <v>3</v>
      </c>
      <c r="D506" t="s">
        <v>6</v>
      </c>
      <c r="E506" s="28">
        <v>0.359584221542944</v>
      </c>
      <c r="F506" s="28">
        <v>15000</v>
      </c>
    </row>
    <row r="507" spans="1:6">
      <c r="A507">
        <v>2</v>
      </c>
      <c r="B507">
        <v>100</v>
      </c>
      <c r="C507">
        <v>1</v>
      </c>
      <c r="D507" t="s">
        <v>6</v>
      </c>
      <c r="E507" s="28">
        <v>0.30860315820362139</v>
      </c>
      <c r="F507" s="28">
        <v>15000</v>
      </c>
    </row>
    <row r="508" spans="1:6">
      <c r="A508">
        <v>2</v>
      </c>
      <c r="B508">
        <v>100</v>
      </c>
      <c r="C508">
        <v>2</v>
      </c>
      <c r="D508" t="s">
        <v>6</v>
      </c>
      <c r="E508" s="28">
        <v>0.30659592505065714</v>
      </c>
      <c r="F508" s="28">
        <v>15000</v>
      </c>
    </row>
    <row r="509" spans="1:6">
      <c r="A509">
        <v>2</v>
      </c>
      <c r="B509">
        <v>100</v>
      </c>
      <c r="C509">
        <v>3</v>
      </c>
      <c r="D509" t="s">
        <v>6</v>
      </c>
      <c r="E509" s="28">
        <v>0.29244026006656376</v>
      </c>
      <c r="F509" s="28">
        <v>15000</v>
      </c>
    </row>
    <row r="510" spans="1:6">
      <c r="A510">
        <v>3</v>
      </c>
      <c r="B510">
        <v>5</v>
      </c>
      <c r="C510">
        <v>1</v>
      </c>
      <c r="D510" t="s">
        <v>7</v>
      </c>
      <c r="E510" s="28">
        <v>0.20436981977685911</v>
      </c>
      <c r="F510" s="28">
        <v>15000</v>
      </c>
    </row>
    <row r="511" spans="1:6">
      <c r="A511">
        <v>3</v>
      </c>
      <c r="B511">
        <v>5</v>
      </c>
      <c r="C511">
        <v>2</v>
      </c>
      <c r="D511" t="s">
        <v>7</v>
      </c>
      <c r="E511" s="28">
        <v>0.21748556442733949</v>
      </c>
      <c r="F511" s="28">
        <v>15000</v>
      </c>
    </row>
    <row r="512" spans="1:6">
      <c r="A512">
        <v>3</v>
      </c>
      <c r="B512">
        <v>5</v>
      </c>
      <c r="C512">
        <v>3</v>
      </c>
      <c r="D512" t="s">
        <v>7</v>
      </c>
      <c r="E512" s="28">
        <v>0.20319471843139189</v>
      </c>
      <c r="F512" s="28">
        <v>15000</v>
      </c>
    </row>
    <row r="513" spans="1:6">
      <c r="A513">
        <v>3</v>
      </c>
      <c r="B513">
        <v>15</v>
      </c>
      <c r="C513">
        <v>1</v>
      </c>
      <c r="D513" t="s">
        <v>7</v>
      </c>
      <c r="E513" s="28">
        <v>0.24106131131136246</v>
      </c>
      <c r="F513" s="28">
        <v>15000</v>
      </c>
    </row>
    <row r="514" spans="1:6">
      <c r="A514">
        <v>3</v>
      </c>
      <c r="B514">
        <v>15</v>
      </c>
      <c r="C514">
        <v>2</v>
      </c>
      <c r="D514" t="s">
        <v>7</v>
      </c>
      <c r="E514" s="28">
        <v>0.24991228771061749</v>
      </c>
      <c r="F514" s="28">
        <v>15000</v>
      </c>
    </row>
    <row r="515" spans="1:6">
      <c r="A515">
        <v>3</v>
      </c>
      <c r="B515">
        <v>15</v>
      </c>
      <c r="C515">
        <v>3</v>
      </c>
      <c r="D515" t="s">
        <v>7</v>
      </c>
      <c r="E515" s="28">
        <v>0.24415406522630206</v>
      </c>
      <c r="F515" s="28">
        <v>15000</v>
      </c>
    </row>
    <row r="516" spans="1:6">
      <c r="A516">
        <v>3</v>
      </c>
      <c r="B516">
        <v>30</v>
      </c>
      <c r="C516">
        <v>1</v>
      </c>
      <c r="D516" t="s">
        <v>7</v>
      </c>
      <c r="E516" s="28">
        <v>0.22621713911294958</v>
      </c>
      <c r="F516" s="28">
        <v>15000</v>
      </c>
    </row>
    <row r="517" spans="1:6">
      <c r="A517">
        <v>3</v>
      </c>
      <c r="B517">
        <v>30</v>
      </c>
      <c r="C517">
        <v>2</v>
      </c>
      <c r="D517" t="s">
        <v>7</v>
      </c>
      <c r="E517" s="28">
        <v>0.2449023972075276</v>
      </c>
      <c r="F517" s="28">
        <v>15000</v>
      </c>
    </row>
    <row r="518" spans="1:6">
      <c r="A518">
        <v>3</v>
      </c>
      <c r="B518">
        <v>30</v>
      </c>
      <c r="C518">
        <v>3</v>
      </c>
      <c r="D518" t="s">
        <v>7</v>
      </c>
      <c r="E518" s="28">
        <v>0.22260526892024649</v>
      </c>
      <c r="F518" s="28">
        <v>15000</v>
      </c>
    </row>
    <row r="519" spans="1:6">
      <c r="A519">
        <v>3</v>
      </c>
      <c r="B519">
        <v>60</v>
      </c>
      <c r="C519">
        <v>1</v>
      </c>
      <c r="D519" t="s">
        <v>7</v>
      </c>
      <c r="E519" s="28">
        <v>0.31473500273945931</v>
      </c>
      <c r="F519" s="28">
        <v>15000</v>
      </c>
    </row>
    <row r="520" spans="1:6">
      <c r="A520">
        <v>3</v>
      </c>
      <c r="B520">
        <v>60</v>
      </c>
      <c r="C520">
        <v>2</v>
      </c>
      <c r="D520" t="s">
        <v>7</v>
      </c>
      <c r="E520" s="28">
        <v>0.32220259105202631</v>
      </c>
      <c r="F520" s="28">
        <v>15000</v>
      </c>
    </row>
    <row r="521" spans="1:6">
      <c r="A521">
        <v>3</v>
      </c>
      <c r="B521">
        <v>60</v>
      </c>
      <c r="C521">
        <v>3</v>
      </c>
      <c r="D521" t="s">
        <v>7</v>
      </c>
      <c r="E521" s="28">
        <v>0.32105056460552572</v>
      </c>
      <c r="F521" s="28">
        <v>15000</v>
      </c>
    </row>
    <row r="522" spans="1:6">
      <c r="A522">
        <v>3</v>
      </c>
      <c r="B522">
        <v>100</v>
      </c>
      <c r="C522">
        <v>1</v>
      </c>
      <c r="D522" t="s">
        <v>7</v>
      </c>
      <c r="E522" s="28">
        <v>0.2876614328160414</v>
      </c>
      <c r="F522" s="28">
        <v>15000</v>
      </c>
    </row>
    <row r="523" spans="1:6">
      <c r="A523">
        <v>3</v>
      </c>
      <c r="B523">
        <v>100</v>
      </c>
      <c r="C523">
        <v>2</v>
      </c>
      <c r="D523" t="s">
        <v>7</v>
      </c>
      <c r="E523" s="28">
        <v>0.2825084053163201</v>
      </c>
      <c r="F523" s="28">
        <v>15000</v>
      </c>
    </row>
    <row r="524" spans="1:6">
      <c r="A524">
        <v>3</v>
      </c>
      <c r="B524">
        <v>100</v>
      </c>
      <c r="C524">
        <v>3</v>
      </c>
      <c r="D524" t="s">
        <v>7</v>
      </c>
      <c r="E524" s="28">
        <v>0.28089440222642054</v>
      </c>
      <c r="F524" s="28">
        <v>15000</v>
      </c>
    </row>
    <row r="525" spans="1:6">
      <c r="A525">
        <v>4</v>
      </c>
      <c r="B525">
        <v>5</v>
      </c>
      <c r="C525">
        <v>1</v>
      </c>
      <c r="D525" t="s">
        <v>8</v>
      </c>
      <c r="E525" s="28">
        <v>0.20500033730689668</v>
      </c>
      <c r="F525" s="28">
        <v>15000</v>
      </c>
    </row>
    <row r="526" spans="1:6">
      <c r="A526">
        <v>4</v>
      </c>
      <c r="B526">
        <v>5</v>
      </c>
      <c r="C526">
        <v>2</v>
      </c>
      <c r="D526" t="s">
        <v>8</v>
      </c>
      <c r="E526" s="28">
        <v>0.2140718733595498</v>
      </c>
      <c r="F526" s="28">
        <v>15000</v>
      </c>
    </row>
    <row r="527" spans="1:6">
      <c r="A527">
        <v>4</v>
      </c>
      <c r="B527">
        <v>5</v>
      </c>
      <c r="C527">
        <v>3</v>
      </c>
      <c r="D527" t="s">
        <v>8</v>
      </c>
      <c r="E527" s="28">
        <v>0.19000976081769796</v>
      </c>
      <c r="F527" s="28">
        <v>15000</v>
      </c>
    </row>
    <row r="528" spans="1:6">
      <c r="A528">
        <v>4</v>
      </c>
      <c r="B528">
        <v>15</v>
      </c>
      <c r="C528">
        <v>2</v>
      </c>
      <c r="D528" t="s">
        <v>8</v>
      </c>
      <c r="E528" s="28">
        <v>0.23390256054159531</v>
      </c>
      <c r="F528" s="28">
        <v>15000</v>
      </c>
    </row>
    <row r="529" spans="1:6">
      <c r="A529">
        <v>4</v>
      </c>
      <c r="B529">
        <v>15</v>
      </c>
      <c r="C529">
        <v>3</v>
      </c>
      <c r="D529" t="s">
        <v>8</v>
      </c>
      <c r="E529" s="28">
        <v>0.2100569688616569</v>
      </c>
      <c r="F529" s="28">
        <v>15000</v>
      </c>
    </row>
    <row r="530" spans="1:6">
      <c r="A530">
        <v>4</v>
      </c>
      <c r="B530">
        <v>30</v>
      </c>
      <c r="C530">
        <v>2</v>
      </c>
      <c r="D530" t="s">
        <v>8</v>
      </c>
      <c r="E530" s="28">
        <v>0.22303027004779608</v>
      </c>
      <c r="F530" s="28">
        <v>15000</v>
      </c>
    </row>
    <row r="531" spans="1:6">
      <c r="A531">
        <v>4</v>
      </c>
      <c r="B531">
        <v>30</v>
      </c>
      <c r="C531">
        <v>3</v>
      </c>
      <c r="D531" t="s">
        <v>8</v>
      </c>
      <c r="E531" s="28">
        <v>0.25190479693687329</v>
      </c>
      <c r="F531" s="28">
        <v>15000</v>
      </c>
    </row>
    <row r="532" spans="1:6">
      <c r="A532">
        <v>4</v>
      </c>
      <c r="B532">
        <v>60</v>
      </c>
      <c r="C532">
        <v>1</v>
      </c>
      <c r="D532" t="s">
        <v>8</v>
      </c>
      <c r="E532" s="28">
        <v>0.29568482417723835</v>
      </c>
      <c r="F532" s="28">
        <v>15000</v>
      </c>
    </row>
    <row r="533" spans="1:6">
      <c r="A533">
        <v>4</v>
      </c>
      <c r="B533">
        <v>60</v>
      </c>
      <c r="C533">
        <v>2</v>
      </c>
      <c r="D533" t="s">
        <v>8</v>
      </c>
      <c r="E533" s="28">
        <v>0.30667971895574597</v>
      </c>
      <c r="F533" s="28">
        <v>15000</v>
      </c>
    </row>
    <row r="534" spans="1:6">
      <c r="A534">
        <v>4</v>
      </c>
      <c r="B534">
        <v>60</v>
      </c>
      <c r="C534">
        <v>3</v>
      </c>
      <c r="D534" t="s">
        <v>8</v>
      </c>
      <c r="E534" s="28">
        <v>0.30902841030673367</v>
      </c>
      <c r="F534" s="28">
        <v>15000</v>
      </c>
    </row>
  </sheetData>
  <autoFilter ref="N34:N91"/>
  <pageMargins left="0.511811024" right="0.511811024" top="0.78740157499999996" bottom="0.78740157499999996" header="0.31496062000000002" footer="0.31496062000000002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T35"/>
  <sheetViews>
    <sheetView topLeftCell="L1" workbookViewId="0">
      <selection activeCell="J16" sqref="J16"/>
    </sheetView>
  </sheetViews>
  <sheetFormatPr defaultRowHeight="15"/>
  <cols>
    <col min="4" max="4" width="4.5703125" customWidth="1"/>
    <col min="5" max="5" width="3.42578125" customWidth="1"/>
    <col min="6" max="6" width="3.85546875" customWidth="1"/>
    <col min="7" max="7" width="4.140625" customWidth="1"/>
    <col min="8" max="8" width="3.5703125" customWidth="1"/>
    <col min="9" max="9" width="8.7109375" hidden="1" customWidth="1"/>
    <col min="10" max="10" width="0.85546875" customWidth="1"/>
  </cols>
  <sheetData>
    <row r="1" spans="1:16">
      <c r="A1" s="10" t="s">
        <v>31</v>
      </c>
      <c r="B1" s="11"/>
      <c r="D1" s="4">
        <v>42971</v>
      </c>
      <c r="K1" s="12">
        <v>7.5</v>
      </c>
    </row>
    <row r="2" spans="1:16">
      <c r="A2" s="5" t="s">
        <v>27</v>
      </c>
      <c r="B2" s="5" t="s">
        <v>32</v>
      </c>
      <c r="C2" s="13"/>
      <c r="D2" s="13" t="s">
        <v>33</v>
      </c>
      <c r="E2" s="13" t="s">
        <v>34</v>
      </c>
      <c r="F2" s="13" t="s">
        <v>35</v>
      </c>
      <c r="G2" s="13" t="s">
        <v>36</v>
      </c>
      <c r="H2" s="13" t="s">
        <v>37</v>
      </c>
      <c r="I2" s="13" t="s">
        <v>38</v>
      </c>
      <c r="J2" s="13" t="s">
        <v>39</v>
      </c>
      <c r="K2" s="13" t="s">
        <v>40</v>
      </c>
      <c r="L2" s="13" t="s">
        <v>39</v>
      </c>
      <c r="M2" s="13" t="s">
        <v>41</v>
      </c>
      <c r="N2" t="s">
        <v>42</v>
      </c>
      <c r="O2" t="s">
        <v>43</v>
      </c>
      <c r="P2" t="s">
        <v>44</v>
      </c>
    </row>
    <row r="3" spans="1:16">
      <c r="A3" s="6">
        <v>60</v>
      </c>
      <c r="B3" s="14">
        <v>22</v>
      </c>
      <c r="C3" s="15" t="s">
        <v>45</v>
      </c>
      <c r="D3" s="16">
        <v>17</v>
      </c>
      <c r="E3" s="15" t="s">
        <v>46</v>
      </c>
      <c r="F3" s="15" t="s">
        <v>47</v>
      </c>
      <c r="G3" s="16">
        <f>IF(D3="","",D3-B3)</f>
        <v>-5</v>
      </c>
      <c r="H3" s="15"/>
      <c r="I3" s="15">
        <f>IF(D3="",(TRUNC(B3/10)+IF(TRUNC(B3/10)-B3/10=0,1,2))*10,(TRUNC(D3/10)+IF(TRUNC(D3/10)-D3/10=0,1,2))*10)</f>
        <v>30</v>
      </c>
      <c r="J3" s="16">
        <f>I3-10-IF($D3="",$B3,$D3)</f>
        <v>3</v>
      </c>
      <c r="K3" s="15">
        <f>IF(J3&gt;=$K$1,I3-10,I3)</f>
        <v>30</v>
      </c>
      <c r="L3" s="16">
        <f>K3-10-IF($D3="",$B3,$D3)</f>
        <v>3</v>
      </c>
      <c r="N3">
        <v>60</v>
      </c>
      <c r="O3" t="s">
        <v>46</v>
      </c>
      <c r="P3">
        <v>20</v>
      </c>
    </row>
    <row r="4" spans="1:16">
      <c r="A4" s="6">
        <v>61</v>
      </c>
      <c r="B4" s="14">
        <v>21</v>
      </c>
      <c r="C4" s="15" t="s">
        <v>48</v>
      </c>
      <c r="D4" s="16">
        <v>4.5</v>
      </c>
      <c r="E4" s="15" t="s">
        <v>46</v>
      </c>
      <c r="F4" s="15" t="s">
        <v>47</v>
      </c>
      <c r="G4" s="16">
        <f t="shared" ref="G4:G29" si="0">IF(D4="","",D4-B4)</f>
        <v>-16.5</v>
      </c>
      <c r="H4" s="15" t="s">
        <v>49</v>
      </c>
      <c r="I4" s="15">
        <f t="shared" ref="I4:I29" si="1">IF(D4="",(TRUNC(B4/10)+IF(TRUNC(B4/10)-B4/10=0,1,2))*10,(TRUNC(D4/10)+IF(TRUNC(D4/10)-D4/10=0,1,2))*10)</f>
        <v>20</v>
      </c>
      <c r="J4" s="16">
        <f t="shared" ref="J4:L29" si="2">I4-10-IF($D4="",$B4,$D4)</f>
        <v>5.5</v>
      </c>
      <c r="K4" s="15">
        <v>30</v>
      </c>
      <c r="L4" s="16">
        <f t="shared" si="2"/>
        <v>15.5</v>
      </c>
      <c r="M4" s="12" t="s">
        <v>50</v>
      </c>
      <c r="N4">
        <v>61</v>
      </c>
      <c r="O4" t="s">
        <v>46</v>
      </c>
      <c r="P4">
        <v>30</v>
      </c>
    </row>
    <row r="5" spans="1:16">
      <c r="A5" s="6">
        <v>62</v>
      </c>
      <c r="B5" s="14">
        <v>12</v>
      </c>
      <c r="C5" s="15" t="s">
        <v>45</v>
      </c>
      <c r="D5" s="16">
        <v>5</v>
      </c>
      <c r="E5" s="15" t="s">
        <v>46</v>
      </c>
      <c r="F5" s="15" t="s">
        <v>47</v>
      </c>
      <c r="G5" s="16">
        <f t="shared" si="0"/>
        <v>-7</v>
      </c>
      <c r="H5" s="15" t="s">
        <v>49</v>
      </c>
      <c r="I5" s="15">
        <f t="shared" si="1"/>
        <v>20</v>
      </c>
      <c r="J5" s="16">
        <f t="shared" si="2"/>
        <v>5</v>
      </c>
      <c r="K5" s="15">
        <v>20</v>
      </c>
      <c r="L5" s="16">
        <f t="shared" si="2"/>
        <v>5</v>
      </c>
      <c r="M5" s="12" t="s">
        <v>50</v>
      </c>
      <c r="N5">
        <v>62</v>
      </c>
      <c r="O5" t="s">
        <v>46</v>
      </c>
      <c r="P5">
        <v>20</v>
      </c>
    </row>
    <row r="6" spans="1:16">
      <c r="A6" s="7">
        <v>63</v>
      </c>
      <c r="B6" s="17">
        <v>24</v>
      </c>
      <c r="C6" t="s">
        <v>45</v>
      </c>
      <c r="D6" s="3">
        <v>24</v>
      </c>
      <c r="E6" t="s">
        <v>46</v>
      </c>
      <c r="F6" t="s">
        <v>47</v>
      </c>
      <c r="G6" s="3">
        <f t="shared" si="0"/>
        <v>0</v>
      </c>
      <c r="I6">
        <f t="shared" si="1"/>
        <v>40</v>
      </c>
      <c r="J6" s="3">
        <f t="shared" si="2"/>
        <v>6</v>
      </c>
      <c r="K6">
        <f>IF(J6&gt;=$K$1,I6-10,I6)</f>
        <v>40</v>
      </c>
      <c r="L6" s="3">
        <f t="shared" si="2"/>
        <v>6</v>
      </c>
      <c r="N6">
        <v>63</v>
      </c>
      <c r="O6" t="s">
        <v>46</v>
      </c>
      <c r="P6">
        <v>40</v>
      </c>
    </row>
    <row r="7" spans="1:16">
      <c r="A7" s="7">
        <v>64</v>
      </c>
      <c r="B7" s="17">
        <v>26</v>
      </c>
      <c r="C7" t="s">
        <v>48</v>
      </c>
      <c r="D7" s="3">
        <v>25.8</v>
      </c>
      <c r="E7" t="s">
        <v>46</v>
      </c>
      <c r="F7" t="s">
        <v>51</v>
      </c>
      <c r="G7" s="3">
        <f t="shared" si="0"/>
        <v>-0.19999999999999929</v>
      </c>
      <c r="H7" t="s">
        <v>52</v>
      </c>
      <c r="I7">
        <f t="shared" si="1"/>
        <v>40</v>
      </c>
      <c r="J7" s="3">
        <f t="shared" si="2"/>
        <v>4.1999999999999993</v>
      </c>
      <c r="K7">
        <f t="shared" ref="K7:K29" si="3">IF(J7&gt;=$K$1,I7-10,I7)</f>
        <v>40</v>
      </c>
      <c r="L7" s="3">
        <f t="shared" si="2"/>
        <v>4.1999999999999993</v>
      </c>
      <c r="N7">
        <v>64</v>
      </c>
      <c r="O7" t="s">
        <v>46</v>
      </c>
      <c r="P7">
        <v>40</v>
      </c>
    </row>
    <row r="8" spans="1:16">
      <c r="A8" s="7">
        <v>66</v>
      </c>
      <c r="B8" s="17">
        <v>45</v>
      </c>
      <c r="C8" t="s">
        <v>45</v>
      </c>
      <c r="D8" s="3">
        <v>44</v>
      </c>
      <c r="E8" t="s">
        <v>46</v>
      </c>
      <c r="F8" t="s">
        <v>47</v>
      </c>
      <c r="G8" s="3">
        <f t="shared" si="0"/>
        <v>-1</v>
      </c>
      <c r="I8">
        <f t="shared" si="1"/>
        <v>60</v>
      </c>
      <c r="J8" s="3">
        <f t="shared" si="2"/>
        <v>6</v>
      </c>
      <c r="K8">
        <f t="shared" si="3"/>
        <v>60</v>
      </c>
      <c r="L8" s="3">
        <f t="shared" si="2"/>
        <v>6</v>
      </c>
      <c r="N8">
        <v>66</v>
      </c>
      <c r="O8" t="s">
        <v>46</v>
      </c>
      <c r="P8">
        <v>50</v>
      </c>
    </row>
    <row r="9" spans="1:16">
      <c r="A9" s="6">
        <v>67</v>
      </c>
      <c r="B9" s="14">
        <v>16</v>
      </c>
      <c r="C9" s="15" t="s">
        <v>45</v>
      </c>
      <c r="D9" s="16">
        <v>17.5</v>
      </c>
      <c r="E9" s="15" t="s">
        <v>46</v>
      </c>
      <c r="F9" s="15" t="s">
        <v>51</v>
      </c>
      <c r="G9" s="16">
        <f t="shared" si="0"/>
        <v>1.5</v>
      </c>
      <c r="H9" s="15" t="s">
        <v>53</v>
      </c>
      <c r="I9" s="15">
        <f t="shared" si="1"/>
        <v>30</v>
      </c>
      <c r="J9" s="16">
        <f t="shared" si="2"/>
        <v>2.5</v>
      </c>
      <c r="K9" s="15">
        <f t="shared" si="3"/>
        <v>30</v>
      </c>
      <c r="L9" s="16">
        <f t="shared" si="2"/>
        <v>2.5</v>
      </c>
      <c r="N9">
        <v>67</v>
      </c>
      <c r="O9" t="s">
        <v>46</v>
      </c>
      <c r="P9">
        <v>20</v>
      </c>
    </row>
    <row r="10" spans="1:16">
      <c r="A10" s="6">
        <v>68</v>
      </c>
      <c r="B10" s="14">
        <v>18</v>
      </c>
      <c r="C10" s="15" t="s">
        <v>48</v>
      </c>
      <c r="D10" s="15"/>
      <c r="E10" s="15" t="s">
        <v>46</v>
      </c>
      <c r="F10" s="15" t="s">
        <v>54</v>
      </c>
      <c r="G10" s="16" t="str">
        <f t="shared" si="0"/>
        <v/>
      </c>
      <c r="H10" s="15" t="s">
        <v>54</v>
      </c>
      <c r="I10" s="15">
        <f t="shared" si="1"/>
        <v>30</v>
      </c>
      <c r="J10" s="16">
        <f t="shared" si="2"/>
        <v>2</v>
      </c>
      <c r="K10" s="15">
        <f t="shared" si="3"/>
        <v>30</v>
      </c>
      <c r="L10" s="16">
        <f t="shared" si="2"/>
        <v>2</v>
      </c>
      <c r="N10">
        <v>68</v>
      </c>
      <c r="O10" t="s">
        <v>46</v>
      </c>
      <c r="P10">
        <v>30</v>
      </c>
    </row>
    <row r="11" spans="1:16">
      <c r="A11" s="6">
        <v>69</v>
      </c>
      <c r="B11" s="14">
        <v>14</v>
      </c>
      <c r="C11" s="15" t="s">
        <v>45</v>
      </c>
      <c r="D11" s="16">
        <v>12.5</v>
      </c>
      <c r="E11" s="15" t="s">
        <v>46</v>
      </c>
      <c r="F11" s="15" t="s">
        <v>51</v>
      </c>
      <c r="G11" s="16">
        <f t="shared" si="0"/>
        <v>-1.5</v>
      </c>
      <c r="H11" s="15"/>
      <c r="I11" s="15">
        <f t="shared" si="1"/>
        <v>30</v>
      </c>
      <c r="J11" s="16">
        <f t="shared" si="2"/>
        <v>7.5</v>
      </c>
      <c r="K11" s="15">
        <f t="shared" si="3"/>
        <v>20</v>
      </c>
      <c r="L11" s="16">
        <f t="shared" si="2"/>
        <v>-2.5</v>
      </c>
      <c r="N11">
        <v>69</v>
      </c>
      <c r="O11" t="s">
        <v>46</v>
      </c>
      <c r="P11">
        <v>20</v>
      </c>
    </row>
    <row r="12" spans="1:16">
      <c r="A12" s="7">
        <v>70</v>
      </c>
      <c r="B12" s="17">
        <v>27</v>
      </c>
      <c r="C12" t="s">
        <v>45</v>
      </c>
      <c r="D12" s="3">
        <v>24.5</v>
      </c>
      <c r="E12" t="s">
        <v>46</v>
      </c>
      <c r="F12" t="s">
        <v>47</v>
      </c>
      <c r="G12" s="3">
        <f t="shared" si="0"/>
        <v>-2.5</v>
      </c>
      <c r="I12">
        <f t="shared" si="1"/>
        <v>40</v>
      </c>
      <c r="J12" s="3">
        <f t="shared" si="2"/>
        <v>5.5</v>
      </c>
      <c r="K12">
        <f t="shared" si="3"/>
        <v>40</v>
      </c>
      <c r="L12" s="3">
        <f t="shared" si="2"/>
        <v>5.5</v>
      </c>
      <c r="N12">
        <v>70</v>
      </c>
      <c r="O12" t="s">
        <v>46</v>
      </c>
      <c r="P12">
        <v>40</v>
      </c>
    </row>
    <row r="13" spans="1:16">
      <c r="A13" s="7">
        <v>71</v>
      </c>
      <c r="B13" s="17">
        <v>23</v>
      </c>
      <c r="C13" t="s">
        <v>48</v>
      </c>
      <c r="D13" s="3">
        <v>23</v>
      </c>
      <c r="E13" t="s">
        <v>46</v>
      </c>
      <c r="F13" t="s">
        <v>51</v>
      </c>
      <c r="G13" s="3">
        <f t="shared" si="0"/>
        <v>0</v>
      </c>
      <c r="H13" t="s">
        <v>55</v>
      </c>
      <c r="I13">
        <f t="shared" si="1"/>
        <v>40</v>
      </c>
      <c r="J13" s="3">
        <f t="shared" si="2"/>
        <v>7</v>
      </c>
      <c r="K13">
        <f t="shared" si="3"/>
        <v>40</v>
      </c>
      <c r="L13" s="3">
        <f t="shared" si="2"/>
        <v>7</v>
      </c>
      <c r="N13">
        <v>71</v>
      </c>
      <c r="O13" t="s">
        <v>46</v>
      </c>
      <c r="P13">
        <v>30</v>
      </c>
    </row>
    <row r="14" spans="1:16">
      <c r="A14" s="7">
        <v>72</v>
      </c>
      <c r="B14" s="17">
        <v>22</v>
      </c>
      <c r="C14" t="s">
        <v>45</v>
      </c>
      <c r="D14" s="3">
        <v>20</v>
      </c>
      <c r="E14" t="s">
        <v>46</v>
      </c>
      <c r="F14" t="s">
        <v>47</v>
      </c>
      <c r="G14" s="3">
        <f t="shared" si="0"/>
        <v>-2</v>
      </c>
      <c r="I14">
        <f t="shared" si="1"/>
        <v>30</v>
      </c>
      <c r="J14" s="3">
        <f t="shared" si="2"/>
        <v>0</v>
      </c>
      <c r="K14">
        <f t="shared" si="3"/>
        <v>30</v>
      </c>
      <c r="L14" s="3">
        <f t="shared" si="2"/>
        <v>0</v>
      </c>
      <c r="N14">
        <v>72</v>
      </c>
      <c r="O14" t="s">
        <v>46</v>
      </c>
      <c r="P14">
        <v>30</v>
      </c>
    </row>
    <row r="15" spans="1:16">
      <c r="A15" s="6">
        <v>73</v>
      </c>
      <c r="B15" s="14">
        <v>43</v>
      </c>
      <c r="C15" s="15" t="s">
        <v>45</v>
      </c>
      <c r="D15" s="16">
        <v>43</v>
      </c>
      <c r="E15" s="15" t="s">
        <v>56</v>
      </c>
      <c r="F15" s="15" t="s">
        <v>47</v>
      </c>
      <c r="G15" s="16">
        <f t="shared" si="0"/>
        <v>0</v>
      </c>
      <c r="H15" s="15"/>
      <c r="I15" s="15">
        <f t="shared" si="1"/>
        <v>60</v>
      </c>
      <c r="J15" s="16">
        <f t="shared" si="2"/>
        <v>7</v>
      </c>
      <c r="K15" s="15">
        <f t="shared" si="3"/>
        <v>60</v>
      </c>
      <c r="L15" s="16">
        <f t="shared" si="2"/>
        <v>7</v>
      </c>
      <c r="N15">
        <v>73</v>
      </c>
      <c r="O15" t="s">
        <v>56</v>
      </c>
      <c r="P15">
        <v>40</v>
      </c>
    </row>
    <row r="16" spans="1:16">
      <c r="A16" s="6">
        <v>74</v>
      </c>
      <c r="B16" s="14">
        <v>26</v>
      </c>
      <c r="C16" s="15" t="s">
        <v>48</v>
      </c>
      <c r="D16" s="16"/>
      <c r="E16" s="15" t="s">
        <v>56</v>
      </c>
      <c r="F16" s="15" t="s">
        <v>54</v>
      </c>
      <c r="G16" s="16" t="str">
        <f t="shared" si="0"/>
        <v/>
      </c>
      <c r="H16" s="15" t="s">
        <v>57</v>
      </c>
      <c r="I16" s="15">
        <f t="shared" si="1"/>
        <v>40</v>
      </c>
      <c r="J16" s="16">
        <f t="shared" si="2"/>
        <v>4</v>
      </c>
      <c r="K16" s="15">
        <f t="shared" si="3"/>
        <v>40</v>
      </c>
      <c r="L16" s="16">
        <f t="shared" si="2"/>
        <v>4</v>
      </c>
      <c r="N16">
        <v>74</v>
      </c>
      <c r="O16" t="s">
        <v>56</v>
      </c>
      <c r="P16">
        <v>40</v>
      </c>
    </row>
    <row r="17" spans="1:16">
      <c r="A17" s="6">
        <v>76</v>
      </c>
      <c r="B17" s="14">
        <v>31</v>
      </c>
      <c r="C17" s="15" t="s">
        <v>45</v>
      </c>
      <c r="D17" s="16"/>
      <c r="E17" s="15" t="s">
        <v>56</v>
      </c>
      <c r="F17" s="15" t="s">
        <v>54</v>
      </c>
      <c r="G17" s="16" t="str">
        <f t="shared" si="0"/>
        <v/>
      </c>
      <c r="H17" s="15"/>
      <c r="I17" s="15">
        <f t="shared" si="1"/>
        <v>50</v>
      </c>
      <c r="J17" s="16">
        <f t="shared" si="2"/>
        <v>9</v>
      </c>
      <c r="K17" s="15">
        <f t="shared" si="3"/>
        <v>40</v>
      </c>
      <c r="L17" s="16">
        <f t="shared" si="2"/>
        <v>-1</v>
      </c>
      <c r="N17">
        <v>76</v>
      </c>
      <c r="O17" t="s">
        <v>56</v>
      </c>
      <c r="P17">
        <v>40</v>
      </c>
    </row>
    <row r="18" spans="1:16">
      <c r="A18" s="7">
        <v>77</v>
      </c>
      <c r="B18" s="17">
        <v>27</v>
      </c>
      <c r="C18" t="s">
        <v>45</v>
      </c>
      <c r="D18" s="3">
        <v>27</v>
      </c>
      <c r="E18" t="s">
        <v>56</v>
      </c>
      <c r="F18" t="s">
        <v>51</v>
      </c>
      <c r="G18" s="3">
        <f t="shared" si="0"/>
        <v>0</v>
      </c>
      <c r="I18">
        <f t="shared" si="1"/>
        <v>40</v>
      </c>
      <c r="J18" s="3">
        <f t="shared" si="2"/>
        <v>3</v>
      </c>
      <c r="K18">
        <f t="shared" si="3"/>
        <v>40</v>
      </c>
      <c r="L18" s="3">
        <f t="shared" si="2"/>
        <v>3</v>
      </c>
      <c r="N18">
        <v>77</v>
      </c>
      <c r="O18" t="s">
        <v>56</v>
      </c>
      <c r="P18">
        <v>40</v>
      </c>
    </row>
    <row r="19" spans="1:16">
      <c r="A19" s="7">
        <v>80</v>
      </c>
      <c r="B19" s="17">
        <v>32</v>
      </c>
      <c r="C19" t="s">
        <v>48</v>
      </c>
      <c r="D19" s="3">
        <v>34</v>
      </c>
      <c r="E19" t="s">
        <v>56</v>
      </c>
      <c r="F19" t="s">
        <v>51</v>
      </c>
      <c r="G19" s="3">
        <f t="shared" si="0"/>
        <v>2</v>
      </c>
      <c r="I19">
        <f t="shared" si="1"/>
        <v>50</v>
      </c>
      <c r="J19" s="3">
        <f t="shared" si="2"/>
        <v>6</v>
      </c>
      <c r="K19">
        <f t="shared" si="3"/>
        <v>50</v>
      </c>
      <c r="L19" s="3">
        <f t="shared" si="2"/>
        <v>6</v>
      </c>
      <c r="N19">
        <v>80</v>
      </c>
      <c r="O19" t="s">
        <v>56</v>
      </c>
      <c r="P19">
        <v>50</v>
      </c>
    </row>
    <row r="20" spans="1:16">
      <c r="A20" s="7">
        <v>81</v>
      </c>
      <c r="B20" s="17">
        <v>34</v>
      </c>
      <c r="C20" t="s">
        <v>45</v>
      </c>
      <c r="D20" s="3">
        <v>32</v>
      </c>
      <c r="E20" t="s">
        <v>56</v>
      </c>
      <c r="F20" t="s">
        <v>47</v>
      </c>
      <c r="G20" s="3">
        <f t="shared" si="0"/>
        <v>-2</v>
      </c>
      <c r="H20" t="s">
        <v>58</v>
      </c>
      <c r="I20">
        <f t="shared" si="1"/>
        <v>50</v>
      </c>
      <c r="J20" s="3">
        <f t="shared" si="2"/>
        <v>8</v>
      </c>
      <c r="K20">
        <f t="shared" si="3"/>
        <v>40</v>
      </c>
      <c r="L20" s="3">
        <f t="shared" si="2"/>
        <v>-2</v>
      </c>
      <c r="N20">
        <v>81</v>
      </c>
      <c r="O20" t="s">
        <v>56</v>
      </c>
      <c r="P20">
        <v>40</v>
      </c>
    </row>
    <row r="21" spans="1:16">
      <c r="A21" s="6">
        <v>82</v>
      </c>
      <c r="B21" s="14">
        <v>80</v>
      </c>
      <c r="C21" s="15" t="s">
        <v>45</v>
      </c>
      <c r="D21" s="16">
        <v>80</v>
      </c>
      <c r="E21" s="15" t="s">
        <v>56</v>
      </c>
      <c r="F21" s="15" t="s">
        <v>47</v>
      </c>
      <c r="G21" s="16">
        <f t="shared" si="0"/>
        <v>0</v>
      </c>
      <c r="H21" s="15"/>
      <c r="I21" s="15">
        <f t="shared" si="1"/>
        <v>90</v>
      </c>
      <c r="J21" s="16">
        <f t="shared" si="2"/>
        <v>0</v>
      </c>
      <c r="K21" s="15">
        <f t="shared" si="3"/>
        <v>90</v>
      </c>
      <c r="L21" s="16">
        <f t="shared" si="2"/>
        <v>0</v>
      </c>
      <c r="N21">
        <v>82</v>
      </c>
      <c r="O21" t="s">
        <v>56</v>
      </c>
      <c r="P21">
        <v>90</v>
      </c>
    </row>
    <row r="22" spans="1:16">
      <c r="A22" s="6">
        <v>83</v>
      </c>
      <c r="B22" s="14">
        <v>51</v>
      </c>
      <c r="C22" s="15" t="s">
        <v>48</v>
      </c>
      <c r="D22" s="16">
        <v>51</v>
      </c>
      <c r="E22" s="15" t="s">
        <v>56</v>
      </c>
      <c r="F22" s="15" t="s">
        <v>47</v>
      </c>
      <c r="G22" s="16">
        <f t="shared" si="0"/>
        <v>0</v>
      </c>
      <c r="H22" s="15"/>
      <c r="I22" s="15">
        <f t="shared" si="1"/>
        <v>70</v>
      </c>
      <c r="J22" s="16">
        <f t="shared" si="2"/>
        <v>9</v>
      </c>
      <c r="K22" s="15">
        <f t="shared" si="3"/>
        <v>60</v>
      </c>
      <c r="L22" s="16">
        <f t="shared" si="2"/>
        <v>-1</v>
      </c>
      <c r="N22">
        <v>83</v>
      </c>
      <c r="O22" t="s">
        <v>56</v>
      </c>
      <c r="P22">
        <v>70</v>
      </c>
    </row>
    <row r="23" spans="1:16">
      <c r="A23" s="6">
        <v>84</v>
      </c>
      <c r="B23" s="14">
        <v>44</v>
      </c>
      <c r="C23" s="15" t="s">
        <v>45</v>
      </c>
      <c r="D23" s="16">
        <v>44</v>
      </c>
      <c r="E23" s="15" t="s">
        <v>56</v>
      </c>
      <c r="F23" s="15"/>
      <c r="G23" s="16">
        <f t="shared" si="0"/>
        <v>0</v>
      </c>
      <c r="H23" s="15" t="s">
        <v>59</v>
      </c>
      <c r="I23" s="15">
        <f t="shared" si="1"/>
        <v>60</v>
      </c>
      <c r="J23" s="16">
        <f t="shared" si="2"/>
        <v>6</v>
      </c>
      <c r="K23" s="15">
        <f t="shared" si="3"/>
        <v>60</v>
      </c>
      <c r="L23" s="16">
        <f t="shared" si="2"/>
        <v>6</v>
      </c>
      <c r="N23">
        <v>84</v>
      </c>
      <c r="O23" t="s">
        <v>56</v>
      </c>
      <c r="P23">
        <v>40</v>
      </c>
    </row>
    <row r="24" spans="1:16">
      <c r="A24" s="7">
        <v>86</v>
      </c>
      <c r="B24" s="17">
        <v>25</v>
      </c>
      <c r="C24" t="s">
        <v>45</v>
      </c>
      <c r="D24" s="3">
        <v>26</v>
      </c>
      <c r="E24" t="s">
        <v>56</v>
      </c>
      <c r="F24" t="s">
        <v>47</v>
      </c>
      <c r="G24" s="3">
        <f t="shared" si="0"/>
        <v>1</v>
      </c>
      <c r="H24" t="s">
        <v>58</v>
      </c>
      <c r="I24">
        <f t="shared" si="1"/>
        <v>40</v>
      </c>
      <c r="J24" s="3">
        <f t="shared" si="2"/>
        <v>4</v>
      </c>
      <c r="K24">
        <f t="shared" si="3"/>
        <v>40</v>
      </c>
      <c r="L24" s="3">
        <f t="shared" si="2"/>
        <v>4</v>
      </c>
      <c r="N24">
        <v>86</v>
      </c>
      <c r="O24" t="s">
        <v>56</v>
      </c>
      <c r="P24">
        <v>30</v>
      </c>
    </row>
    <row r="25" spans="1:16">
      <c r="A25" s="7">
        <v>87</v>
      </c>
      <c r="B25" s="17">
        <v>27</v>
      </c>
      <c r="C25" t="s">
        <v>48</v>
      </c>
      <c r="D25" s="3"/>
      <c r="E25" t="s">
        <v>56</v>
      </c>
      <c r="F25" t="s">
        <v>51</v>
      </c>
      <c r="G25" s="3" t="str">
        <f t="shared" si="0"/>
        <v/>
      </c>
      <c r="H25" t="s">
        <v>57</v>
      </c>
      <c r="I25">
        <f t="shared" si="1"/>
        <v>40</v>
      </c>
      <c r="J25" s="3">
        <f t="shared" si="2"/>
        <v>3</v>
      </c>
      <c r="K25">
        <f t="shared" si="3"/>
        <v>40</v>
      </c>
      <c r="L25" s="3">
        <f t="shared" si="2"/>
        <v>3</v>
      </c>
      <c r="N25">
        <v>87</v>
      </c>
      <c r="O25" t="s">
        <v>56</v>
      </c>
      <c r="P25">
        <v>30</v>
      </c>
    </row>
    <row r="26" spans="1:16">
      <c r="A26" s="7">
        <v>88</v>
      </c>
      <c r="B26" s="17">
        <v>33</v>
      </c>
      <c r="C26" t="s">
        <v>45</v>
      </c>
      <c r="D26" s="3">
        <v>32</v>
      </c>
      <c r="E26" t="s">
        <v>56</v>
      </c>
      <c r="F26" t="s">
        <v>47</v>
      </c>
      <c r="G26" s="3">
        <f t="shared" si="0"/>
        <v>-1</v>
      </c>
      <c r="H26" t="s">
        <v>58</v>
      </c>
      <c r="I26">
        <f t="shared" si="1"/>
        <v>50</v>
      </c>
      <c r="J26" s="3">
        <f t="shared" si="2"/>
        <v>8</v>
      </c>
      <c r="K26">
        <f t="shared" si="3"/>
        <v>40</v>
      </c>
      <c r="L26" s="3">
        <f t="shared" si="2"/>
        <v>-2</v>
      </c>
      <c r="N26">
        <v>88</v>
      </c>
      <c r="O26" t="s">
        <v>56</v>
      </c>
      <c r="P26">
        <v>40</v>
      </c>
    </row>
    <row r="27" spans="1:16">
      <c r="A27" s="6">
        <v>89</v>
      </c>
      <c r="B27" s="14">
        <v>24</v>
      </c>
      <c r="C27" s="15" t="s">
        <v>45</v>
      </c>
      <c r="D27" s="16">
        <v>24</v>
      </c>
      <c r="E27" s="15" t="s">
        <v>56</v>
      </c>
      <c r="F27" s="15" t="s">
        <v>47</v>
      </c>
      <c r="G27" s="16">
        <f t="shared" si="0"/>
        <v>0</v>
      </c>
      <c r="H27" s="15"/>
      <c r="I27" s="15">
        <f t="shared" si="1"/>
        <v>40</v>
      </c>
      <c r="J27" s="16">
        <f t="shared" si="2"/>
        <v>6</v>
      </c>
      <c r="K27" s="15">
        <f t="shared" si="3"/>
        <v>40</v>
      </c>
      <c r="L27" s="16">
        <f t="shared" si="2"/>
        <v>6</v>
      </c>
      <c r="N27">
        <v>89</v>
      </c>
      <c r="O27" t="s">
        <v>56</v>
      </c>
      <c r="P27">
        <v>40</v>
      </c>
    </row>
    <row r="28" spans="1:16">
      <c r="A28" s="6">
        <v>90</v>
      </c>
      <c r="B28" s="14">
        <v>36</v>
      </c>
      <c r="C28" s="15" t="s">
        <v>48</v>
      </c>
      <c r="D28" s="16">
        <v>35</v>
      </c>
      <c r="E28" s="15" t="s">
        <v>56</v>
      </c>
      <c r="F28" s="15" t="s">
        <v>47</v>
      </c>
      <c r="G28" s="16">
        <f t="shared" si="0"/>
        <v>-1</v>
      </c>
      <c r="H28" s="15"/>
      <c r="I28" s="15">
        <f t="shared" si="1"/>
        <v>50</v>
      </c>
      <c r="J28" s="16">
        <f t="shared" si="2"/>
        <v>5</v>
      </c>
      <c r="K28" s="15">
        <f t="shared" si="3"/>
        <v>50</v>
      </c>
      <c r="L28" s="16">
        <f t="shared" si="2"/>
        <v>5</v>
      </c>
      <c r="N28">
        <v>90</v>
      </c>
      <c r="O28" t="s">
        <v>56</v>
      </c>
      <c r="P28">
        <v>40</v>
      </c>
    </row>
    <row r="29" spans="1:16">
      <c r="A29" s="6">
        <v>91</v>
      </c>
      <c r="B29" s="14">
        <v>34</v>
      </c>
      <c r="C29" s="15" t="s">
        <v>45</v>
      </c>
      <c r="D29" s="16">
        <v>36</v>
      </c>
      <c r="E29" s="15" t="s">
        <v>56</v>
      </c>
      <c r="F29" s="15" t="s">
        <v>60</v>
      </c>
      <c r="G29" s="16">
        <f t="shared" si="0"/>
        <v>2</v>
      </c>
      <c r="H29" s="15"/>
      <c r="I29" s="15">
        <f t="shared" si="1"/>
        <v>50</v>
      </c>
      <c r="J29" s="16">
        <f t="shared" si="2"/>
        <v>4</v>
      </c>
      <c r="K29" s="15">
        <f t="shared" si="3"/>
        <v>50</v>
      </c>
      <c r="L29" s="16">
        <f t="shared" si="2"/>
        <v>4</v>
      </c>
      <c r="N29">
        <v>91</v>
      </c>
      <c r="O29" t="s">
        <v>56</v>
      </c>
      <c r="P29">
        <v>50</v>
      </c>
    </row>
    <row r="35" spans="16:20">
      <c r="P35" t="s">
        <v>61</v>
      </c>
      <c r="Q35" t="s">
        <v>62</v>
      </c>
      <c r="S35" t="s">
        <v>63</v>
      </c>
      <c r="T35" t="s">
        <v>64</v>
      </c>
    </row>
  </sheetData>
  <mergeCells count="1">
    <mergeCell ref="A1:B1"/>
  </mergeCells>
  <pageMargins left="0.511811024" right="0.511811024" top="0.78740157499999996" bottom="0.78740157499999996" header="0.31496062000000002" footer="0.31496062000000002"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59"/>
  <sheetViews>
    <sheetView tabSelected="1" workbookViewId="0">
      <selection activeCell="R25" sqref="R25"/>
    </sheetView>
  </sheetViews>
  <sheetFormatPr defaultRowHeight="15"/>
  <sheetData>
    <row r="1" spans="1:9">
      <c r="A1" t="s">
        <v>3</v>
      </c>
      <c r="B1" t="s">
        <v>4</v>
      </c>
    </row>
    <row r="2" spans="1:9">
      <c r="A2">
        <f>grav_fdr!D2</f>
        <v>30</v>
      </c>
      <c r="B2">
        <f>grav_fdr!M2</f>
        <v>0.75253722871009243</v>
      </c>
      <c r="H2" s="18" t="s">
        <v>5</v>
      </c>
      <c r="I2" s="18">
        <v>0.14000000000000001</v>
      </c>
    </row>
    <row r="3" spans="1:9">
      <c r="A3">
        <f>grav_fdr!D3</f>
        <v>32.6</v>
      </c>
      <c r="B3">
        <f>grav_fdr!M3</f>
        <v>0.78409924405161213</v>
      </c>
      <c r="H3" s="18" t="s">
        <v>6</v>
      </c>
      <c r="I3" s="18">
        <v>0.498</v>
      </c>
    </row>
    <row r="4" spans="1:9">
      <c r="A4">
        <f>grav_fdr!D4</f>
        <v>35.1</v>
      </c>
      <c r="B4">
        <f>grav_fdr!M4</f>
        <v>0.82166487055109239</v>
      </c>
      <c r="H4" s="18" t="s">
        <v>7</v>
      </c>
      <c r="I4" s="18">
        <v>8.9999999999999993E-3</v>
      </c>
    </row>
    <row r="5" spans="1:9">
      <c r="A5">
        <f>grav_fdr!D5</f>
        <v>34.200000000000003</v>
      </c>
      <c r="B5">
        <f>grav_fdr!M5</f>
        <v>0.80289879876069337</v>
      </c>
    </row>
    <row r="6" spans="1:9">
      <c r="A6">
        <f>grav_fdr!D6</f>
        <v>35.1</v>
      </c>
      <c r="B6">
        <f>grav_fdr!M6</f>
        <v>0.80489619792325628</v>
      </c>
      <c r="D6">
        <v>1</v>
      </c>
      <c r="E6">
        <f>$I$2*D6^$I$3+$I$4</f>
        <v>0.14900000000000002</v>
      </c>
    </row>
    <row r="7" spans="1:9">
      <c r="A7">
        <f>grav_fdr!D7</f>
        <v>36.700000000000003</v>
      </c>
      <c r="B7">
        <f>grav_fdr!M7</f>
        <v>0.80569970908546673</v>
      </c>
      <c r="D7">
        <v>2</v>
      </c>
      <c r="E7">
        <f t="shared" ref="E7:E65" si="0">$I$2*D7^$I$3+$I$4</f>
        <v>0.20671561661386573</v>
      </c>
    </row>
    <row r="8" spans="1:9">
      <c r="A8">
        <f>grav_fdr!D8</f>
        <v>37.200000000000003</v>
      </c>
      <c r="B8">
        <f>grav_fdr!M8</f>
        <v>0.86288524193092742</v>
      </c>
      <c r="D8">
        <v>3</v>
      </c>
      <c r="E8">
        <f t="shared" si="0"/>
        <v>0.25095489932580733</v>
      </c>
    </row>
    <row r="9" spans="1:9">
      <c r="A9">
        <f>grav_fdr!D9</f>
        <v>37.700000000000003</v>
      </c>
      <c r="B9">
        <f>grav_fdr!M9</f>
        <v>0.90334874517765207</v>
      </c>
      <c r="D9">
        <v>4</v>
      </c>
      <c r="E9">
        <f t="shared" si="0"/>
        <v>0.28822475037857948</v>
      </c>
    </row>
    <row r="10" spans="1:9">
      <c r="A10">
        <f>grav_fdr!D10</f>
        <v>37.700000000000003</v>
      </c>
      <c r="B10">
        <f>grav_fdr!M10</f>
        <v>0.8512324726902194</v>
      </c>
      <c r="D10">
        <v>5</v>
      </c>
      <c r="E10">
        <f t="shared" si="0"/>
        <v>0.32104346936780659</v>
      </c>
    </row>
    <row r="11" spans="1:9">
      <c r="A11">
        <f>grav_fdr!D11</f>
        <v>37.799999999999997</v>
      </c>
      <c r="B11">
        <f>grav_fdr!M11</f>
        <v>0.87844130592362235</v>
      </c>
      <c r="D11">
        <v>6</v>
      </c>
      <c r="E11">
        <f t="shared" si="0"/>
        <v>0.35070187223534138</v>
      </c>
    </row>
    <row r="12" spans="1:9">
      <c r="A12">
        <f>grav_fdr!D12</f>
        <v>38.1</v>
      </c>
      <c r="B12">
        <f>grav_fdr!M12</f>
        <v>0.88188429199808671</v>
      </c>
      <c r="D12">
        <v>7</v>
      </c>
      <c r="E12">
        <f t="shared" si="0"/>
        <v>0.37796643462927837</v>
      </c>
    </row>
    <row r="13" spans="1:9">
      <c r="A13">
        <f>grav_fdr!D13</f>
        <v>38.5</v>
      </c>
      <c r="B13">
        <f>grav_fdr!M13</f>
        <v>0.91278424428177629</v>
      </c>
      <c r="D13">
        <v>8</v>
      </c>
      <c r="E13">
        <f t="shared" si="0"/>
        <v>0.40333638353538265</v>
      </c>
    </row>
    <row r="14" spans="1:9">
      <c r="A14">
        <f>grav_fdr!D14</f>
        <v>40.4</v>
      </c>
      <c r="B14">
        <f>grav_fdr!M14</f>
        <v>0.88986538209565957</v>
      </c>
      <c r="D14">
        <v>9</v>
      </c>
      <c r="E14">
        <f t="shared" si="0"/>
        <v>0.42715838076972545</v>
      </c>
    </row>
    <row r="15" spans="1:9">
      <c r="A15">
        <f>grav_fdr!D15</f>
        <v>40.5</v>
      </c>
      <c r="B15">
        <f>grav_fdr!M15</f>
        <v>0.85495681847831095</v>
      </c>
      <c r="D15">
        <v>10</v>
      </c>
      <c r="E15">
        <f t="shared" si="0"/>
        <v>0.44968476397418428</v>
      </c>
    </row>
    <row r="16" spans="1:9">
      <c r="A16">
        <f>grav_fdr!D16</f>
        <v>41.7</v>
      </c>
      <c r="B16">
        <f>grav_fdr!M16</f>
        <v>0.87653521734621664</v>
      </c>
      <c r="D16">
        <v>11</v>
      </c>
      <c r="E16">
        <f t="shared" si="0"/>
        <v>0.47110598450485269</v>
      </c>
    </row>
    <row r="17" spans="1:14">
      <c r="A17">
        <f>grav_fdr!D17</f>
        <v>34.799999999999997</v>
      </c>
      <c r="B17">
        <f>grav_fdr!M17</f>
        <v>0.88497422496847766</v>
      </c>
      <c r="D17">
        <v>12</v>
      </c>
      <c r="E17">
        <f t="shared" si="0"/>
        <v>0.49156997405087771</v>
      </c>
    </row>
    <row r="18" spans="1:14">
      <c r="A18">
        <f>grav_fdr!D18</f>
        <v>35.299999999999997</v>
      </c>
      <c r="B18">
        <f>grav_fdr!M18</f>
        <v>0.81556944242857288</v>
      </c>
      <c r="D18">
        <v>13</v>
      </c>
      <c r="E18">
        <f t="shared" si="0"/>
        <v>0.51119435324556262</v>
      </c>
    </row>
    <row r="19" spans="1:14">
      <c r="A19">
        <f>grav_fdr!D19</f>
        <v>36.700000000000003</v>
      </c>
      <c r="B19">
        <f>grav_fdr!M19</f>
        <v>0.8571273510643268</v>
      </c>
      <c r="D19">
        <v>14</v>
      </c>
      <c r="E19">
        <f t="shared" si="0"/>
        <v>0.53007447237533811</v>
      </c>
    </row>
    <row r="20" spans="1:14">
      <c r="A20">
        <f>grav_fdr!D20</f>
        <v>33.700000000000003</v>
      </c>
      <c r="B20">
        <f>grav_fdr!M20</f>
        <v>0.78885486474701927</v>
      </c>
      <c r="D20">
        <v>15</v>
      </c>
      <c r="E20">
        <f t="shared" si="0"/>
        <v>0.54828890154402343</v>
      </c>
    </row>
    <row r="21" spans="1:14">
      <c r="A21">
        <f>grav_fdr!D21</f>
        <v>34.9</v>
      </c>
      <c r="B21">
        <f>grav_fdr!M21</f>
        <v>0.86950979472478396</v>
      </c>
      <c r="D21">
        <v>16</v>
      </c>
      <c r="E21">
        <f t="shared" si="0"/>
        <v>0.56590329445700016</v>
      </c>
      <c r="M21" t="s">
        <v>178</v>
      </c>
      <c r="N21" s="37" t="s">
        <v>179</v>
      </c>
    </row>
    <row r="22" spans="1:14">
      <c r="A22">
        <f>grav_fdr!D22</f>
        <v>36</v>
      </c>
      <c r="B22">
        <f>grav_fdr!M22</f>
        <v>0.81503999841028874</v>
      </c>
      <c r="D22">
        <v>17</v>
      </c>
      <c r="E22">
        <f t="shared" si="0"/>
        <v>0.58297317854213349</v>
      </c>
    </row>
    <row r="23" spans="1:14">
      <c r="A23">
        <f>grav_fdr!D23</f>
        <v>39.200000000000003</v>
      </c>
      <c r="B23">
        <f>grav_fdr!M23</f>
        <v>0.84126171343342293</v>
      </c>
      <c r="D23">
        <v>18</v>
      </c>
      <c r="E23">
        <f t="shared" si="0"/>
        <v>0.59954601497244198</v>
      </c>
    </row>
    <row r="24" spans="1:14">
      <c r="A24">
        <f>grav_fdr!D24</f>
        <v>39.700000000000003</v>
      </c>
      <c r="B24">
        <f>grav_fdr!M24</f>
        <v>0.8732888799704972</v>
      </c>
      <c r="D24">
        <v>19</v>
      </c>
      <c r="E24">
        <f t="shared" si="0"/>
        <v>0.61566274933040011</v>
      </c>
    </row>
    <row r="25" spans="1:14">
      <c r="A25">
        <f>grav_fdr!D25</f>
        <v>40.200000000000003</v>
      </c>
      <c r="B25">
        <f>grav_fdr!M25</f>
        <v>0.86078263216392448</v>
      </c>
      <c r="D25">
        <v>20</v>
      </c>
      <c r="E25">
        <f t="shared" si="0"/>
        <v>0.63135899886779789</v>
      </c>
    </row>
    <row r="26" spans="1:14">
      <c r="A26">
        <f>grav_fdr!D26</f>
        <v>38.4</v>
      </c>
      <c r="B26">
        <f>grav_fdr!M26</f>
        <v>0.86778278578537427</v>
      </c>
      <c r="D26">
        <v>21</v>
      </c>
      <c r="E26">
        <f t="shared" si="0"/>
        <v>0.64666597532377923</v>
      </c>
    </row>
    <row r="27" spans="1:14">
      <c r="A27">
        <f>grav_fdr!D27</f>
        <v>39.200000000000003</v>
      </c>
      <c r="B27">
        <f>grav_fdr!M27</f>
        <v>0.83240633072610326</v>
      </c>
      <c r="D27">
        <v>22</v>
      </c>
      <c r="E27">
        <f t="shared" si="0"/>
        <v>0.66161121190953132</v>
      </c>
    </row>
    <row r="28" spans="1:14">
      <c r="A28">
        <f>grav_fdr!D28</f>
        <v>40.5</v>
      </c>
      <c r="B28">
        <f>grav_fdr!M28</f>
        <v>0.8999545476850056</v>
      </c>
      <c r="D28">
        <v>23</v>
      </c>
      <c r="E28">
        <f t="shared" si="0"/>
        <v>0.67621914297485641</v>
      </c>
    </row>
    <row r="29" spans="1:14">
      <c r="A29">
        <f>grav_fdr!D29</f>
        <v>37.4</v>
      </c>
      <c r="B29">
        <f>grav_fdr!M29</f>
        <v>0.83057045255915662</v>
      </c>
      <c r="D29">
        <v>24</v>
      </c>
      <c r="E29">
        <f t="shared" si="0"/>
        <v>0.69051157127718898</v>
      </c>
    </row>
    <row r="30" spans="1:14">
      <c r="A30">
        <f>grav_fdr!D30</f>
        <v>37.799999999999997</v>
      </c>
      <c r="B30">
        <f>grav_fdr!M30</f>
        <v>0.86974386448080265</v>
      </c>
      <c r="D30">
        <v>25</v>
      </c>
      <c r="E30">
        <f t="shared" si="0"/>
        <v>0.70450804839355174</v>
      </c>
    </row>
    <row r="31" spans="1:14">
      <c r="A31">
        <f>grav_fdr!D31</f>
        <v>38.1</v>
      </c>
      <c r="B31">
        <f>grav_fdr!M31</f>
        <v>0.94300498412502443</v>
      </c>
      <c r="D31">
        <v>26</v>
      </c>
      <c r="E31">
        <f t="shared" si="0"/>
        <v>0.7182261872281992</v>
      </c>
    </row>
    <row r="32" spans="1:14">
      <c r="A32">
        <f>grav_fdr!D32</f>
        <v>31.6</v>
      </c>
      <c r="B32">
        <f>grav_fdr!M32</f>
        <v>0.73231474195135404</v>
      </c>
      <c r="D32">
        <v>27</v>
      </c>
      <c r="E32">
        <f t="shared" si="0"/>
        <v>0.73168192086701078</v>
      </c>
    </row>
    <row r="33" spans="1:5">
      <c r="A33">
        <f>grav_fdr!D33</f>
        <v>31.8</v>
      </c>
      <c r="B33">
        <f>grav_fdr!M33</f>
        <v>0.76654161094505424</v>
      </c>
      <c r="D33">
        <v>28</v>
      </c>
      <c r="E33">
        <f t="shared" si="0"/>
        <v>0.74488971862453346</v>
      </c>
    </row>
    <row r="34" spans="1:5">
      <c r="A34">
        <f>grav_fdr!D34</f>
        <v>32.700000000000003</v>
      </c>
      <c r="B34">
        <f>grav_fdr!M34</f>
        <v>0.71242581352195222</v>
      </c>
      <c r="D34">
        <v>29</v>
      </c>
      <c r="E34">
        <f t="shared" si="0"/>
        <v>0.75786276763003368</v>
      </c>
    </row>
    <row r="35" spans="1:5">
      <c r="A35">
        <f>grav_fdr!D35</f>
        <v>33.6</v>
      </c>
      <c r="B35">
        <f>grav_fdr!M35</f>
        <v>0.80410676094703437</v>
      </c>
      <c r="D35">
        <v>30</v>
      </c>
      <c r="E35">
        <f t="shared" si="0"/>
        <v>0.7706131264413637</v>
      </c>
    </row>
    <row r="36" spans="1:5">
      <c r="A36">
        <f>grav_fdr!D36</f>
        <v>33.700000000000003</v>
      </c>
      <c r="B36">
        <f>grav_fdr!M36</f>
        <v>0.89567895664741537</v>
      </c>
      <c r="D36">
        <v>31</v>
      </c>
      <c r="E36">
        <f t="shared" si="0"/>
        <v>0.78315185577916879</v>
      </c>
    </row>
    <row r="37" spans="1:5">
      <c r="A37">
        <f>grav_fdr!D37</f>
        <v>35.799999999999997</v>
      </c>
      <c r="B37">
        <f>grav_fdr!M37</f>
        <v>0.8212635138883343</v>
      </c>
      <c r="D37">
        <v>32</v>
      </c>
      <c r="E37">
        <f t="shared" si="0"/>
        <v>0.7954891304132784</v>
      </c>
    </row>
    <row r="38" spans="1:5">
      <c r="A38">
        <f>grav_fdr!D38</f>
        <v>35.9</v>
      </c>
      <c r="B38">
        <f>grav_fdr!M38</f>
        <v>0.93261577565572817</v>
      </c>
      <c r="D38">
        <v>33</v>
      </c>
      <c r="E38">
        <f t="shared" si="0"/>
        <v>0.80763433541946195</v>
      </c>
    </row>
    <row r="39" spans="1:5">
      <c r="A39">
        <f>grav_fdr!D39</f>
        <v>36.200000000000003</v>
      </c>
      <c r="B39">
        <f>grav_fdr!M39</f>
        <v>0.83430350178573509</v>
      </c>
      <c r="D39">
        <v>34</v>
      </c>
      <c r="E39">
        <f t="shared" si="0"/>
        <v>0.81959614939484526</v>
      </c>
    </row>
    <row r="40" spans="1:5">
      <c r="A40">
        <f>grav_fdr!D40</f>
        <v>37.200000000000003</v>
      </c>
      <c r="B40">
        <f>grav_fdr!M40</f>
        <v>0.84562753461210316</v>
      </c>
      <c r="D40">
        <v>35</v>
      </c>
      <c r="E40">
        <f t="shared" si="0"/>
        <v>0.83138261672850022</v>
      </c>
    </row>
    <row r="41" spans="1:5">
      <c r="A41">
        <f>grav_fdr!D41</f>
        <v>38.9</v>
      </c>
      <c r="B41">
        <f>grav_fdr!M41</f>
        <v>0.82042563824060954</v>
      </c>
      <c r="D41">
        <v>36</v>
      </c>
      <c r="E41">
        <f t="shared" si="0"/>
        <v>0.84300121063669675</v>
      </c>
    </row>
    <row r="42" spans="1:5">
      <c r="A42">
        <f>grav_fdr!D42</f>
        <v>39.799999999999997</v>
      </c>
      <c r="B42">
        <f>grav_fdr!M42</f>
        <v>0.93683244176854275</v>
      </c>
      <c r="D42">
        <v>37</v>
      </c>
      <c r="E42">
        <f t="shared" si="0"/>
        <v>0.85445888836545492</v>
      </c>
    </row>
    <row r="43" spans="1:5">
      <c r="A43">
        <f>grav_fdr!D43</f>
        <v>40.4</v>
      </c>
      <c r="B43">
        <f>grav_fdr!M43</f>
        <v>0.88986538209565957</v>
      </c>
      <c r="D43">
        <v>38</v>
      </c>
      <c r="E43">
        <f t="shared" si="0"/>
        <v>0.86576213971802196</v>
      </c>
    </row>
    <row r="44" spans="1:5">
      <c r="A44">
        <f>grav_fdr!D44</f>
        <v>38.4</v>
      </c>
      <c r="B44">
        <f>grav_fdr!M44</f>
        <v>0.79765892342790534</v>
      </c>
      <c r="D44">
        <v>39</v>
      </c>
      <c r="E44">
        <f t="shared" si="0"/>
        <v>0.8769170298679928</v>
      </c>
    </row>
    <row r="45" spans="1:5">
      <c r="A45">
        <f>grav_fdr!D45</f>
        <v>39.700000000000003</v>
      </c>
      <c r="B45">
        <f>grav_fdr!M45</f>
        <v>0.88219999543228977</v>
      </c>
      <c r="D45">
        <v>40</v>
      </c>
      <c r="E45">
        <f t="shared" si="0"/>
        <v>0.88792923725953432</v>
      </c>
    </row>
    <row r="46" spans="1:5">
      <c r="A46">
        <f>grav_fdr!D46</f>
        <v>40.4</v>
      </c>
      <c r="B46">
        <f>grav_fdr!M46</f>
        <v>0.8359341460118771</v>
      </c>
      <c r="D46">
        <v>41</v>
      </c>
      <c r="E46">
        <f t="shared" si="0"/>
        <v>0.89880408726663263</v>
      </c>
    </row>
    <row r="47" spans="1:5">
      <c r="A47">
        <f>grav_fdr!D47</f>
        <v>30.1</v>
      </c>
      <c r="B47">
        <f>grav_fdr!M47</f>
        <v>0.78485942311983214</v>
      </c>
      <c r="D47">
        <v>42</v>
      </c>
      <c r="E47">
        <f t="shared" si="0"/>
        <v>0.90954658217730788</v>
      </c>
    </row>
    <row r="48" spans="1:5">
      <c r="A48">
        <f>grav_fdr!D48</f>
        <v>34.200000000000003</v>
      </c>
      <c r="B48">
        <f>grav_fdr!M48</f>
        <v>0.76978957858038699</v>
      </c>
      <c r="D48">
        <v>43</v>
      </c>
      <c r="E48">
        <f t="shared" si="0"/>
        <v>0.92016142798160017</v>
      </c>
    </row>
    <row r="49" spans="1:5">
      <c r="A49">
        <f>grav_fdr!D49</f>
        <v>34.299999999999997</v>
      </c>
      <c r="B49">
        <f>grav_fdr!M49</f>
        <v>0.81234828551216809</v>
      </c>
      <c r="D49">
        <v>44</v>
      </c>
      <c r="E49">
        <f t="shared" si="0"/>
        <v>0.93065305837010837</v>
      </c>
    </row>
    <row r="50" spans="1:5">
      <c r="A50">
        <f>grav_fdr!D50</f>
        <v>35</v>
      </c>
      <c r="B50">
        <f>grav_fdr!M50</f>
        <v>0.9042312606638746</v>
      </c>
      <c r="D50">
        <v>45</v>
      </c>
      <c r="E50">
        <f t="shared" si="0"/>
        <v>0.94102565629006707</v>
      </c>
    </row>
    <row r="51" spans="1:5">
      <c r="A51">
        <f>grav_fdr!D51</f>
        <v>36.6</v>
      </c>
      <c r="B51">
        <f>grav_fdr!M51</f>
        <v>0.93300847315927682</v>
      </c>
      <c r="D51">
        <v>46</v>
      </c>
      <c r="E51">
        <f t="shared" si="0"/>
        <v>0.95128317335606261</v>
      </c>
    </row>
    <row r="52" spans="1:5">
      <c r="A52">
        <f>grav_fdr!D52</f>
        <v>37.4</v>
      </c>
      <c r="B52">
        <f>grav_fdr!M52</f>
        <v>0.91708820594513718</v>
      </c>
      <c r="D52">
        <v>47</v>
      </c>
      <c r="E52">
        <f t="shared" si="0"/>
        <v>0.96142934737069852</v>
      </c>
    </row>
    <row r="53" spans="1:5">
      <c r="A53">
        <f>grav_fdr!D53</f>
        <v>36.4</v>
      </c>
      <c r="B53">
        <f>grav_fdr!M53</f>
        <v>0.82804415894235905</v>
      </c>
      <c r="D53">
        <v>48</v>
      </c>
      <c r="E53">
        <f t="shared" si="0"/>
        <v>0.97146771817538502</v>
      </c>
    </row>
    <row r="54" spans="1:5">
      <c r="A54">
        <f>grav_fdr!D54</f>
        <v>37</v>
      </c>
      <c r="B54">
        <f>grav_fdr!M54</f>
        <v>0.85198089126898502</v>
      </c>
      <c r="D54">
        <v>49</v>
      </c>
      <c r="E54">
        <f t="shared" si="0"/>
        <v>0.98140164202172508</v>
      </c>
    </row>
    <row r="55" spans="1:5">
      <c r="A55">
        <f>grav_fdr!D55</f>
        <v>38.1</v>
      </c>
      <c r="B55">
        <f>grav_fdr!M55</f>
        <v>0.78583749106301581</v>
      </c>
      <c r="D55">
        <v>50</v>
      </c>
      <c r="E55">
        <f t="shared" si="0"/>
        <v>0.99123430462883877</v>
      </c>
    </row>
    <row r="56" spans="1:5">
      <c r="A56">
        <f>grav_fdr!D56</f>
        <v>38.9</v>
      </c>
      <c r="B56">
        <f>grav_fdr!M56</f>
        <v>0.89982166337087077</v>
      </c>
      <c r="D56">
        <v>51</v>
      </c>
      <c r="E56">
        <f t="shared" si="0"/>
        <v>1.0009687330705395</v>
      </c>
    </row>
    <row r="57" spans="1:5">
      <c r="A57">
        <f>grav_fdr!D57</f>
        <v>39.9</v>
      </c>
      <c r="B57">
        <f>grav_fdr!M57</f>
        <v>0.87546364863447845</v>
      </c>
      <c r="D57">
        <v>52</v>
      </c>
      <c r="E57">
        <f t="shared" si="0"/>
        <v>1.0106078066180311</v>
      </c>
    </row>
    <row r="58" spans="1:5">
      <c r="A58">
        <f>grav_fdr!D58</f>
        <v>40.1</v>
      </c>
      <c r="B58">
        <f>grav_fdr!M58</f>
        <v>0.85076666304059834</v>
      </c>
      <c r="D58">
        <v>53</v>
      </c>
      <c r="E58">
        <f t="shared" si="0"/>
        <v>1.0201542666481416</v>
      </c>
    </row>
    <row r="59" spans="1:5">
      <c r="A59">
        <f>min_max!I2</f>
        <v>23.841323419999998</v>
      </c>
      <c r="B59">
        <f>min_max!H2</f>
        <v>0.74981393348587011</v>
      </c>
      <c r="D59">
        <v>54</v>
      </c>
      <c r="E59">
        <f t="shared" si="0"/>
        <v>1.0296107257136711</v>
      </c>
    </row>
    <row r="60" spans="1:5">
      <c r="A60">
        <f>min_max!I3</f>
        <v>23.60038145</v>
      </c>
      <c r="B60">
        <f>min_max!H3</f>
        <v>0.69900383018585965</v>
      </c>
      <c r="D60">
        <v>55</v>
      </c>
      <c r="E60">
        <f t="shared" si="0"/>
        <v>1.0389796758608576</v>
      </c>
    </row>
    <row r="61" spans="1:5">
      <c r="A61">
        <f>min_max!I4</f>
        <v>21.43304466</v>
      </c>
      <c r="B61">
        <f>min_max!H4</f>
        <v>0.73779200114339916</v>
      </c>
      <c r="D61">
        <v>56</v>
      </c>
      <c r="E61">
        <f t="shared" si="0"/>
        <v>1.0482634962689557</v>
      </c>
    </row>
    <row r="62" spans="1:5">
      <c r="A62">
        <f>min_max!I5</f>
        <v>22.878122430000001</v>
      </c>
      <c r="B62">
        <f>min_max!H5</f>
        <v>0.75263400516072854</v>
      </c>
      <c r="D62">
        <v>57</v>
      </c>
      <c r="E62">
        <f t="shared" si="0"/>
        <v>1.0574644602782457</v>
      </c>
    </row>
    <row r="63" spans="1:5">
      <c r="A63">
        <f>min_max!I6</f>
        <v>23.841200010000001</v>
      </c>
      <c r="B63">
        <f>min_max!H6</f>
        <v>0.73137499946246942</v>
      </c>
      <c r="D63">
        <v>58</v>
      </c>
      <c r="E63">
        <f t="shared" si="0"/>
        <v>1.0665847418652721</v>
      </c>
    </row>
    <row r="64" spans="1:5">
      <c r="A64">
        <f>min_max!I7</f>
        <v>24.082165379999999</v>
      </c>
      <c r="B64">
        <f>min_max!H7</f>
        <v>0.65641272736750733</v>
      </c>
      <c r="D64">
        <v>59</v>
      </c>
      <c r="E64">
        <f t="shared" si="0"/>
        <v>1.075626421617524</v>
      </c>
    </row>
    <row r="65" spans="1:5">
      <c r="A65">
        <f>min_max!I8</f>
        <v>24.804618430000001</v>
      </c>
      <c r="B65">
        <f>min_max!H8</f>
        <v>0.69028199872609419</v>
      </c>
      <c r="D65">
        <v>60</v>
      </c>
      <c r="E65">
        <f t="shared" si="0"/>
        <v>1.0845914922540587</v>
      </c>
    </row>
    <row r="66" spans="1:5">
      <c r="A66">
        <f>min_max!I9</f>
        <v>20.951484780000001</v>
      </c>
      <c r="B66">
        <f>min_max!H9</f>
        <v>0.75123499599672261</v>
      </c>
    </row>
    <row r="67" spans="1:5">
      <c r="A67">
        <f>min_max!I10</f>
        <v>23.841307409999999</v>
      </c>
      <c r="B67">
        <f>min_max!H10</f>
        <v>0.76946210032002538</v>
      </c>
    </row>
    <row r="68" spans="1:5">
      <c r="A68">
        <f>min_max!I11</f>
        <v>23.359620750000001</v>
      </c>
      <c r="B68">
        <f>min_max!H11</f>
        <v>0.78268800268170946</v>
      </c>
    </row>
    <row r="69" spans="1:5">
      <c r="A69">
        <f>min_max!I12</f>
        <v>23.600507360000002</v>
      </c>
      <c r="B69">
        <f>min_max!H12</f>
        <v>0.77434040530147841</v>
      </c>
    </row>
    <row r="70" spans="1:5">
      <c r="A70">
        <f>min_max!I13</f>
        <v>22.637166759999999</v>
      </c>
      <c r="B70">
        <f>min_max!H13</f>
        <v>0.75828599880880154</v>
      </c>
    </row>
    <row r="71" spans="1:5">
      <c r="A71">
        <f>min_max!I14</f>
        <v>20.951388430000002</v>
      </c>
      <c r="B71">
        <f>min_max!H14</f>
        <v>0.72709600050391832</v>
      </c>
    </row>
    <row r="72" spans="1:5">
      <c r="A72">
        <f>min_max!I15</f>
        <v>20.711143180000001</v>
      </c>
      <c r="B72">
        <f>min_max!H15</f>
        <v>0.67932199898711365</v>
      </c>
    </row>
    <row r="73" spans="1:5">
      <c r="A73">
        <f>min_max!I16</f>
        <v>23.119094879999999</v>
      </c>
      <c r="B73">
        <f>min_max!H16</f>
        <v>0.69828399705690003</v>
      </c>
    </row>
    <row r="74" spans="1:5">
      <c r="A74">
        <f>min_max!I17</f>
        <v>22.395668000000001</v>
      </c>
      <c r="B74">
        <f>min_max!H17</f>
        <v>0.78059283148851533</v>
      </c>
    </row>
    <row r="75" spans="1:5">
      <c r="A75">
        <f>min_max!I18</f>
        <v>24.563769300000001</v>
      </c>
      <c r="B75">
        <f>min_max!H18</f>
        <v>0.77642899984776004</v>
      </c>
    </row>
    <row r="76" spans="1:5">
      <c r="A76">
        <f>min_max!I19</f>
        <v>24.08206509</v>
      </c>
      <c r="B76">
        <f>min_max!H19</f>
        <v>0.72852300572919659</v>
      </c>
    </row>
    <row r="77" spans="1:5">
      <c r="A77">
        <f>min_max!I20</f>
        <v>24.80460905</v>
      </c>
      <c r="B77">
        <f>min_max!H20</f>
        <v>0.65642499257147047</v>
      </c>
    </row>
    <row r="78" spans="1:5">
      <c r="A78">
        <f>min_max!I21</f>
        <v>24.082227450000001</v>
      </c>
      <c r="B78">
        <f>min_max!H21</f>
        <v>0.64301000579940393</v>
      </c>
    </row>
    <row r="79" spans="1:5">
      <c r="A79">
        <f>min_max!I22</f>
        <v>21.673826760000001</v>
      </c>
      <c r="B79">
        <f>min_max!H22</f>
        <v>0.81357128079405228</v>
      </c>
    </row>
    <row r="80" spans="1:5">
      <c r="A80">
        <f>min_max!I23</f>
        <v>22.878075540000001</v>
      </c>
      <c r="B80">
        <f>min_max!H23</f>
        <v>0.71889618314945958</v>
      </c>
    </row>
    <row r="81" spans="1:2">
      <c r="A81">
        <f>min_max!I24</f>
        <v>23.118781999999999</v>
      </c>
      <c r="B81">
        <f>min_max!H24</f>
        <v>0.65270200148791679</v>
      </c>
    </row>
    <row r="82" spans="1:2">
      <c r="A82">
        <f>min_max!I25</f>
        <v>23.359569</v>
      </c>
      <c r="B82">
        <f>min_max!H25</f>
        <v>0.64598161150968914</v>
      </c>
    </row>
    <row r="83" spans="1:2">
      <c r="A83">
        <f>min_max!I26</f>
        <v>20.229036369999999</v>
      </c>
      <c r="B83">
        <f>min_max!H26</f>
        <v>0.67562845702658414</v>
      </c>
    </row>
    <row r="84" spans="1:2">
      <c r="A84">
        <f>min_max!I27</f>
        <v>23.119012229999999</v>
      </c>
      <c r="B84">
        <f>min_max!H27</f>
        <v>0.7228180034676146</v>
      </c>
    </row>
    <row r="85" spans="1:2">
      <c r="A85">
        <f>min_max!I28</f>
        <v>23.841323419999998</v>
      </c>
      <c r="B85">
        <f>min_max!H28</f>
        <v>0.66381721737296306</v>
      </c>
    </row>
    <row r="86" spans="1:2">
      <c r="A86">
        <f>min_max!I29</f>
        <v>23.60038145</v>
      </c>
      <c r="B86">
        <f>min_max!H29</f>
        <v>0.61449083451366804</v>
      </c>
    </row>
    <row r="87" spans="1:2">
      <c r="A87">
        <f>min_max!I30</f>
        <v>21.43304466</v>
      </c>
      <c r="B87">
        <f>min_max!H30</f>
        <v>0.72107734259844647</v>
      </c>
    </row>
    <row r="88" spans="1:2">
      <c r="A88">
        <f>min_max!I31</f>
        <v>22.878122430000001</v>
      </c>
      <c r="B88">
        <f>min_max!H31</f>
        <v>0.67970671677451033</v>
      </c>
    </row>
    <row r="89" spans="1:2">
      <c r="A89">
        <f>min_max!I32</f>
        <v>23.841200010000001</v>
      </c>
      <c r="B89">
        <f>min_max!H32</f>
        <v>0.49791610961314409</v>
      </c>
    </row>
    <row r="90" spans="1:2">
      <c r="A90">
        <f>min_max!I33</f>
        <v>24.082165379999999</v>
      </c>
      <c r="B90">
        <f>min_max!H33</f>
        <v>0.64837961396473687</v>
      </c>
    </row>
    <row r="91" spans="1:2">
      <c r="A91">
        <f>min_max!I34</f>
        <v>24.804618430000001</v>
      </c>
      <c r="B91">
        <f>min_max!H34</f>
        <v>0.67605452324865145</v>
      </c>
    </row>
    <row r="92" spans="1:2">
      <c r="A92">
        <f>min_max!I35</f>
        <v>20.951484780000001</v>
      </c>
      <c r="B92">
        <f>min_max!H35</f>
        <v>0.6699484090403538</v>
      </c>
    </row>
    <row r="93" spans="1:2">
      <c r="A93">
        <f>min_max!I36</f>
        <v>23.841307409999999</v>
      </c>
      <c r="B93">
        <f>min_max!H36</f>
        <v>0.71693212965635478</v>
      </c>
    </row>
    <row r="94" spans="1:2">
      <c r="A94">
        <f>min_max!I37</f>
        <v>23.359620750000001</v>
      </c>
      <c r="B94">
        <f>min_max!H37</f>
        <v>0.71574593867316694</v>
      </c>
    </row>
    <row r="95" spans="1:2">
      <c r="A95">
        <f>min_max!I38</f>
        <v>23.600507360000002</v>
      </c>
      <c r="B95">
        <f>min_max!H38</f>
        <v>0.7115858760937287</v>
      </c>
    </row>
    <row r="96" spans="1:2">
      <c r="A96">
        <f>min_max!I39</f>
        <v>22.637166759999999</v>
      </c>
      <c r="B96">
        <f>min_max!H39</f>
        <v>0.53173298941988711</v>
      </c>
    </row>
    <row r="97" spans="1:2">
      <c r="A97">
        <f>min_max!I40</f>
        <v>20.951388430000002</v>
      </c>
      <c r="B97">
        <f>min_max!H40</f>
        <v>0.66933598331738675</v>
      </c>
    </row>
    <row r="98" spans="1:2">
      <c r="A98">
        <f>min_max!I41</f>
        <v>20.711143180000001</v>
      </c>
      <c r="B98">
        <f>min_max!H41</f>
        <v>0.69903545436193415</v>
      </c>
    </row>
    <row r="99" spans="1:2">
      <c r="A99">
        <f>min_max!I42</f>
        <v>23.119094879999999</v>
      </c>
      <c r="B99">
        <f>min_max!H42</f>
        <v>0.66197264783217957</v>
      </c>
    </row>
    <row r="100" spans="1:2">
      <c r="A100">
        <f>min_max!I43</f>
        <v>22.395668000000001</v>
      </c>
      <c r="B100">
        <f>min_max!H43</f>
        <v>0.71515214463152244</v>
      </c>
    </row>
    <row r="101" spans="1:2">
      <c r="A101">
        <f>min_max!I44</f>
        <v>24.563769300000001</v>
      </c>
      <c r="B101">
        <f>min_max!H44</f>
        <v>0.63215668740515985</v>
      </c>
    </row>
    <row r="102" spans="1:2">
      <c r="A102">
        <f>min_max!I45</f>
        <v>24.08206509</v>
      </c>
      <c r="B102">
        <f>min_max!H45</f>
        <v>0.66872413214833482</v>
      </c>
    </row>
    <row r="103" spans="1:2">
      <c r="A103">
        <f>min_max!I46</f>
        <v>24.80460905</v>
      </c>
      <c r="B103">
        <f>min_max!H46</f>
        <v>0.74396155003700914</v>
      </c>
    </row>
    <row r="104" spans="1:2">
      <c r="A104">
        <f>min_max!I47</f>
        <v>24.082227450000001</v>
      </c>
      <c r="B104">
        <f>min_max!H47</f>
        <v>0.65209908881221956</v>
      </c>
    </row>
    <row r="105" spans="1:2">
      <c r="A105">
        <f>min_max!I48</f>
        <v>21.673826760000001</v>
      </c>
      <c r="B105">
        <f>min_max!H48</f>
        <v>0.6772887713307264</v>
      </c>
    </row>
    <row r="106" spans="1:2">
      <c r="A106">
        <f>min_max!I49</f>
        <v>22.878075540000001</v>
      </c>
      <c r="B106">
        <f>min_max!H49</f>
        <v>0.59469281619524861</v>
      </c>
    </row>
    <row r="107" spans="1:2">
      <c r="A107">
        <f>min_max!I50</f>
        <v>23.118781999999999</v>
      </c>
      <c r="B107">
        <f>min_max!H50</f>
        <v>0.66719766996668062</v>
      </c>
    </row>
    <row r="108" spans="1:2">
      <c r="A108">
        <f>min_max!I51</f>
        <v>23.359569</v>
      </c>
      <c r="B108">
        <f>min_max!H51</f>
        <v>0.67788170914568291</v>
      </c>
    </row>
    <row r="109" spans="1:2">
      <c r="A109">
        <f>min_max!I52</f>
        <v>20.229036369999999</v>
      </c>
      <c r="B109">
        <f>min_max!H52</f>
        <v>0.83428821559667343</v>
      </c>
    </row>
    <row r="110" spans="1:2">
      <c r="A110">
        <f>min_max!I53</f>
        <v>42.840485430000001</v>
      </c>
      <c r="B110">
        <f>min_max!H53</f>
        <v>0.97100966936167454</v>
      </c>
    </row>
    <row r="111" spans="1:2">
      <c r="A111">
        <f>min_max!I54</f>
        <v>42.843553219999997</v>
      </c>
      <c r="B111">
        <f>min_max!H54</f>
        <v>0.98398475274633701</v>
      </c>
    </row>
    <row r="112" spans="1:2">
      <c r="A112">
        <f>min_max!I55</f>
        <v>41.13025545</v>
      </c>
      <c r="B112">
        <f>min_max!H55</f>
        <v>0.9605714650262972</v>
      </c>
    </row>
    <row r="113" spans="1:2">
      <c r="A113">
        <f>min_max!I56</f>
        <v>41.987137439999998</v>
      </c>
      <c r="B113">
        <f>min_max!H56</f>
        <v>1.0222842686644145</v>
      </c>
    </row>
    <row r="114" spans="1:2">
      <c r="A114">
        <f>min_max!I57</f>
        <v>41.55894782</v>
      </c>
      <c r="B114">
        <f>min_max!H57</f>
        <v>1.0159734604748607</v>
      </c>
    </row>
    <row r="115" spans="1:2">
      <c r="A115">
        <f>min_max!I58</f>
        <v>41.985887750000003</v>
      </c>
      <c r="B115">
        <f>min_max!H58</f>
        <v>0.92954387480757716</v>
      </c>
    </row>
    <row r="116" spans="1:2">
      <c r="A116">
        <f>min_max!I59</f>
        <v>41.130412440000001</v>
      </c>
      <c r="B116">
        <f>min_max!H59</f>
        <v>1.0070573380098247</v>
      </c>
    </row>
    <row r="117" spans="1:2">
      <c r="A117">
        <f>min_max!I60</f>
        <v>42.844302380000002</v>
      </c>
      <c r="B117">
        <f>min_max!H60</f>
        <v>0.98332437931171601</v>
      </c>
    </row>
    <row r="118" spans="1:2">
      <c r="A118">
        <f>min_max!I61</f>
        <v>43.271747589999997</v>
      </c>
      <c r="B118">
        <f>min_max!H61</f>
        <v>0.93820434178047352</v>
      </c>
    </row>
    <row r="119" spans="1:2">
      <c r="A119">
        <f>min_max!I62</f>
        <v>42.41560192</v>
      </c>
      <c r="B119">
        <f>min_max!H62</f>
        <v>0.94810573302172074</v>
      </c>
    </row>
    <row r="120" spans="1:2">
      <c r="A120">
        <f>min_max!I63</f>
        <v>42.842505920000001</v>
      </c>
      <c r="B120">
        <f>min_max!H63</f>
        <v>1.0671665183395989</v>
      </c>
    </row>
    <row r="121" spans="1:2">
      <c r="A121">
        <f>min_max!I64</f>
        <v>42.415166399999997</v>
      </c>
      <c r="B121">
        <f>min_max!H64</f>
        <v>1.0285950783017723</v>
      </c>
    </row>
    <row r="122" spans="1:2">
      <c r="A122">
        <f>min_max!I65</f>
        <v>39.844659110000002</v>
      </c>
      <c r="B122">
        <f>min_max!H65</f>
        <v>1.0127907627811723</v>
      </c>
    </row>
    <row r="123" spans="1:2">
      <c r="A123">
        <f>min_max!I66</f>
        <v>43.271779000000002</v>
      </c>
      <c r="B123">
        <f>min_max!H66</f>
        <v>0.96450847948364671</v>
      </c>
    </row>
    <row r="124" spans="1:2">
      <c r="A124">
        <f>min_max!I67</f>
        <v>39.41448673</v>
      </c>
      <c r="B124">
        <f>min_max!H67</f>
        <v>0.90202662021842539</v>
      </c>
    </row>
    <row r="125" spans="1:2">
      <c r="A125">
        <f>min_max!I68</f>
        <v>42.843944039999997</v>
      </c>
      <c r="B125">
        <f>min_max!H68</f>
        <v>1.0089828528420233</v>
      </c>
    </row>
    <row r="126" spans="1:2">
      <c r="A126">
        <f>min_max!I69</f>
        <v>42.415528090000002</v>
      </c>
      <c r="B126">
        <f>min_max!H69</f>
        <v>0.86995551338178267</v>
      </c>
    </row>
    <row r="127" spans="1:2">
      <c r="A127">
        <f>min_max!I70</f>
        <v>40.27338512</v>
      </c>
      <c r="B127">
        <f>min_max!H70</f>
        <v>1.005782907142154</v>
      </c>
    </row>
    <row r="128" spans="1:2">
      <c r="A128">
        <f>min_max!I71</f>
        <v>42.844007390000002</v>
      </c>
      <c r="B128">
        <f>min_max!H71</f>
        <v>0.93950596290834587</v>
      </c>
    </row>
    <row r="129" spans="1:2">
      <c r="A129">
        <f>min_max!I72</f>
        <v>39.412996249999999</v>
      </c>
      <c r="B129">
        <f>min_max!H72</f>
        <v>0.96973057945550922</v>
      </c>
    </row>
    <row r="130" spans="1:2">
      <c r="A130">
        <f>min_max!I73</f>
        <v>43.272291289999998</v>
      </c>
      <c r="B130">
        <f>min_max!H73</f>
        <v>0.96385545980219223</v>
      </c>
    </row>
    <row r="131" spans="1:2">
      <c r="A131">
        <f>min_max!I74</f>
        <v>41.130278250000003</v>
      </c>
      <c r="B131">
        <f>min_max!H74</f>
        <v>0.93287306250172208</v>
      </c>
    </row>
    <row r="132" spans="1:2">
      <c r="A132">
        <f>min_max!I75</f>
        <v>41.126696610000003</v>
      </c>
      <c r="B132">
        <f>min_max!H75</f>
        <v>0.97231484713146266</v>
      </c>
    </row>
    <row r="133" spans="1:2">
      <c r="A133">
        <f>min_max!I76</f>
        <v>42.415475260000001</v>
      </c>
      <c r="B133">
        <f>min_max!H76</f>
        <v>1.0146952324044896</v>
      </c>
    </row>
    <row r="134" spans="1:2">
      <c r="A134">
        <f>min_max!I77</f>
        <v>42.411674660000003</v>
      </c>
      <c r="B134">
        <f>min_max!H77</f>
        <v>0.91081252064940799</v>
      </c>
    </row>
    <row r="135" spans="1:2">
      <c r="A135">
        <f>min_max!I78</f>
        <v>40.273457569999998</v>
      </c>
      <c r="B135">
        <f>min_max!H78</f>
        <v>1.008982978025935</v>
      </c>
    </row>
    <row r="136" spans="1:2">
      <c r="A136">
        <f>min_max!I79</f>
        <v>20.229036369999999</v>
      </c>
      <c r="B136">
        <f>min_max!H79</f>
        <v>0.76508060190504001</v>
      </c>
    </row>
    <row r="137" spans="1:2">
      <c r="A137">
        <f>min_max!I80</f>
        <v>42.840485430000001</v>
      </c>
      <c r="B137">
        <f>min_max!H80</f>
        <v>0.77644130624074781</v>
      </c>
    </row>
    <row r="138" spans="1:2">
      <c r="A138">
        <f>min_max!I81</f>
        <v>42.843553219999997</v>
      </c>
      <c r="B138">
        <f>min_max!H81</f>
        <v>0.83027093990821466</v>
      </c>
    </row>
    <row r="139" spans="1:2">
      <c r="A139">
        <f>min_max!I82</f>
        <v>41.13025545</v>
      </c>
      <c r="B139">
        <f>min_max!H82</f>
        <v>0.84968275682485273</v>
      </c>
    </row>
    <row r="140" spans="1:2">
      <c r="A140">
        <f>min_max!I83</f>
        <v>41.987137439999998</v>
      </c>
      <c r="B140">
        <f>min_max!H83</f>
        <v>0.78179343547224711</v>
      </c>
    </row>
    <row r="141" spans="1:2">
      <c r="A141">
        <f>min_max!I84</f>
        <v>41.55894782</v>
      </c>
      <c r="B141">
        <f>min_max!H84</f>
        <v>0.79008082046708161</v>
      </c>
    </row>
    <row r="142" spans="1:2">
      <c r="A142">
        <f>min_max!I85</f>
        <v>41.985887750000003</v>
      </c>
      <c r="B142">
        <f>min_max!H85</f>
        <v>0.80768801703854387</v>
      </c>
    </row>
    <row r="143" spans="1:2">
      <c r="A143">
        <f>min_max!I86</f>
        <v>41.130412440000001</v>
      </c>
      <c r="B143">
        <f>min_max!H86</f>
        <v>0.76987427529974262</v>
      </c>
    </row>
    <row r="144" spans="1:2">
      <c r="A144">
        <f>min_max!I87</f>
        <v>42.844302380000002</v>
      </c>
      <c r="B144">
        <f>min_max!H87</f>
        <v>0.7722660676614721</v>
      </c>
    </row>
    <row r="145" spans="1:2">
      <c r="A145">
        <f>min_max!I88</f>
        <v>43.271747589999997</v>
      </c>
      <c r="B145">
        <f>min_max!H88</f>
        <v>0.82451276889189196</v>
      </c>
    </row>
    <row r="146" spans="1:2">
      <c r="A146">
        <f>min_max!I89</f>
        <v>42.41560192</v>
      </c>
      <c r="B146">
        <f>min_max!H89</f>
        <v>0.81292958681790328</v>
      </c>
    </row>
    <row r="147" spans="1:2">
      <c r="A147">
        <f>min_max!I90</f>
        <v>42.842505920000001</v>
      </c>
      <c r="B147">
        <f>min_max!H90</f>
        <v>0.77346001263553987</v>
      </c>
    </row>
    <row r="148" spans="1:2">
      <c r="A148">
        <f>min_max!I91</f>
        <v>42.415166399999997</v>
      </c>
      <c r="B148">
        <f>min_max!H91</f>
        <v>0.74270966344487743</v>
      </c>
    </row>
    <row r="149" spans="1:2">
      <c r="A149">
        <f>min_max!I92</f>
        <v>39.844659110000002</v>
      </c>
      <c r="B149">
        <f>min_max!H92</f>
        <v>0.81989034640481429</v>
      </c>
    </row>
    <row r="150" spans="1:2">
      <c r="A150">
        <f>min_max!I93</f>
        <v>43.271779000000002</v>
      </c>
      <c r="B150">
        <f>min_max!H93</f>
        <v>0.7390507098093102</v>
      </c>
    </row>
    <row r="151" spans="1:2">
      <c r="A151">
        <f>min_max!I94</f>
        <v>39.41448673</v>
      </c>
      <c r="B151">
        <f>min_max!H94</f>
        <v>0.81409199644322428</v>
      </c>
    </row>
    <row r="152" spans="1:2">
      <c r="A152">
        <f>min_max!I95</f>
        <v>42.843944039999997</v>
      </c>
      <c r="B152">
        <f>min_max!H95</f>
        <v>0.78594295879957909</v>
      </c>
    </row>
    <row r="153" spans="1:2">
      <c r="A153">
        <f>min_max!I96</f>
        <v>42.415528090000002</v>
      </c>
      <c r="B153">
        <f>min_max!H96</f>
        <v>0.7877177596718139</v>
      </c>
    </row>
    <row r="154" spans="1:2">
      <c r="A154">
        <f>min_max!I97</f>
        <v>40.27338512</v>
      </c>
      <c r="B154">
        <f>min_max!H97</f>
        <v>0.78297990196449541</v>
      </c>
    </row>
    <row r="155" spans="1:2">
      <c r="A155">
        <f>min_max!I98</f>
        <v>42.844007390000002</v>
      </c>
      <c r="B155">
        <f>min_max!H98</f>
        <v>0.76807845227472948</v>
      </c>
    </row>
    <row r="156" spans="1:2">
      <c r="A156">
        <f>min_max!I99</f>
        <v>39.412996249999999</v>
      </c>
      <c r="B156">
        <f>min_max!H99</f>
        <v>0.80478288260228947</v>
      </c>
    </row>
    <row r="157" spans="1:2">
      <c r="A157">
        <f>min_max!I100</f>
        <v>43.272291289999998</v>
      </c>
      <c r="B157">
        <f>min_max!H100</f>
        <v>0.83600680170627473</v>
      </c>
    </row>
    <row r="158" spans="1:2">
      <c r="A158">
        <f>min_max!I101</f>
        <v>41.130278250000003</v>
      </c>
      <c r="B158">
        <f>min_max!H101</f>
        <v>0.75544684589173139</v>
      </c>
    </row>
    <row r="159" spans="1:2">
      <c r="A159">
        <f>min_max!I102</f>
        <v>41.126696610000003</v>
      </c>
      <c r="B159">
        <f>min_max!H102</f>
        <v>0.83428821559667343</v>
      </c>
    </row>
  </sheetData>
  <hyperlinks>
    <hyperlink ref="N21" r:id="rId1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gravimetricos</vt:lpstr>
      <vt:lpstr>grav_fdr</vt:lpstr>
      <vt:lpstr>min_max</vt:lpstr>
      <vt:lpstr>map</vt:lpstr>
      <vt:lpstr>ret_curv</vt:lpstr>
      <vt:lpstr>ref_depth</vt:lpstr>
      <vt:lpstr>fdr_calib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Murilo dos Santos Vianna</cp:lastModifiedBy>
  <dcterms:created xsi:type="dcterms:W3CDTF">2020-03-25T20:10:13Z</dcterms:created>
  <dcterms:modified xsi:type="dcterms:W3CDTF">2020-03-25T22:23:18Z</dcterms:modified>
</cp:coreProperties>
</file>